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Z9" i="9" l="1"/>
  <c r="AA12" i="10" l="1"/>
  <c r="AA9" i="10"/>
  <c r="AA14" i="10" l="1"/>
  <c r="AA13" i="10"/>
  <c r="I20" i="11" l="1"/>
  <c r="J9" i="9" l="1"/>
  <c r="W9" i="9"/>
  <c r="T9" i="9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D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<sst xmlns="http://schemas.openxmlformats.org/spreadsheetml/2006/main" count="361" uniqueCount="188">
  <si>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</si>
  <si>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</si>
  <si>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</si>
  <si>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</si>
  <si>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</si>
  <si>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</si>
  <si>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</si>
  <si>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</si>
  <si>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</si>
  <si>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</si>
  <si>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</si>
  <si>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</si>
  <si>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</si>
  <si>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</si>
  <si>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</si>
  <si>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</si>
  <si>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</si>
  <si>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</si>
  <si>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</si>
  <si>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</si>
  <si>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</si>
  <si>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</si>
  <si>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</si>
  <si>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</si>
  <si>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</si>
  <si>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</si>
  <si>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</si>
  <si>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</si>
  <si>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</si>
  <si>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</si>
  <si>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</si>
  <si>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</si>
  <si>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</si>
  <si>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</si>
  <si>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</si>
  <si>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</si>
  <si>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</si>
  <si>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</si>
  <si>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</si>
  <si>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</si>
  <si>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</si>
  <si>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</si>
  <si>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</si>
  <si>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</si>
  <si>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</si>
  <si>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</si>
  <si>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</si>
  <si>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</si>
  <si>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</si>
  <si>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</si>
  <si>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</si>
  <si>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</si>
  <si>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</si>
  <si>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</si>
  <si>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</si>
  <si>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</si>
  <si>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</si>
  <si>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</si>
  <si>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</si>
  <si>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</si>
  <si>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</si>
  <si>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</si>
  <si>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</si>
  <si>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</si>
  <si>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</si>
  <si>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</si>
  <si>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</si>
  <si>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</si>
  <si>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</si>
  <si>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</si>
  <si>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</si>
  <si>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</si>
  <si>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</si>
  <si>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</si>
  <si>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</si>
  <si>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</si>
  <si>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</si>
  <si>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</si>
  <si>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</si>
  <si>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</si>
  <si>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</si>
  <si>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</si>
  <si>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</si>
  <si>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</si>
  <si>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</si>
  <si>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</si>
  <si>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</si>
  <si>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</si>
  <si>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</si>
  <si>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</si>
  <si>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</si>
  <si>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</si>
  <si>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</si>
  <si>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</si>
  <si>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</si>
  <si>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</si>
  <si>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</si>
  <si>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</si>
  <si>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</si>
  <si>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</si>
  <si>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</si>
  <si>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</si>
  <si>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</si>
  <si>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</si>
  <si>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</si>
  <si>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</si>
  <si>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เครื่องสร้างต้นแบบชิ้นงานความละเอียดสูง      5 เครื่อง</t>
  </si>
  <si>
    <t>เครื่องสร้างแบบจำลองชิ้นงานเสมือนจริง       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</si>
  <si>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</si>
  <si>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</si>
  <si>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</si>
  <si>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</si>
  <si>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</si>
  <si>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</si>
  <si>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</si>
  <si>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</si>
  <si>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</si>
  <si>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</si>
  <si>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</si>
  <si>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</si>
  <si>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</si>
  <si>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</si>
  <si>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</si>
  <si>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</si>
  <si>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</si>
  <si>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</si>
  <si>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</si>
  <si>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</si>
  <si>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</si>
  <si>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</si>
  <si>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</si>
  <si>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</si>
  <si>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</si>
  <si>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</si>
  <si>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</si>
  <si>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</si>
  <si>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</si>
  <si>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</si>
  <si>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</si>
  <si>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</si>
  <si>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</si>
  <si>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</si>
  <si>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</si>
  <si>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</si>
  <si>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</si>
  <si>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</si>
  <si>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</si>
  <si>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</si>
  <si>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5 พ.ย. 67</t>
  </si>
  <si>
    <t>13 พ.ย. 67</t>
  </si>
  <si>
    <t>201/2 671114245816</t>
  </si>
  <si>
    <t>14 พ.ย. 67</t>
  </si>
  <si>
    <t>110200054xxxx</t>
  </si>
  <si>
    <t>12 พ.ย. 67</t>
  </si>
  <si>
    <t>201/1 671114208854</t>
  </si>
  <si>
    <t>ห้างหุ้นส่วนจำกัด ชัชชัยยชญ์</t>
  </si>
  <si>
    <t>071355500xxxx</t>
  </si>
  <si>
    <t>67119234679</t>
  </si>
  <si>
    <t>15 พ.ย. 67</t>
  </si>
  <si>
    <t>201/3 671114246663</t>
  </si>
  <si>
    <t>345100105xxxx</t>
  </si>
  <si>
    <t>67119280443</t>
  </si>
  <si>
    <t>201/2 671114235679</t>
  </si>
  <si>
    <t>010555312xxxx</t>
  </si>
  <si>
    <t>67119248224</t>
  </si>
  <si>
    <t>20 ธ.ค. 67</t>
  </si>
  <si>
    <t>23 ธ.ค. 67</t>
  </si>
  <si>
    <t>ลว. 15 พ.ย. 67</t>
  </si>
  <si>
    <t>การเร่งรัดและติดตามผลการดำเนินงานการจัดซื้อจัดจ้างปีงบประมาณ พ.ศ. 2568</t>
  </si>
  <si>
    <t>23 ม.ค. 68</t>
  </si>
  <si>
    <t>10 ม.ค. 68</t>
  </si>
  <si>
    <t>13 ม.ค. 68</t>
  </si>
  <si>
    <t>28 ม.ค. 68</t>
  </si>
  <si>
    <t>6 ธ.ค. 67</t>
  </si>
  <si>
    <t>12 ธ.ค. 67</t>
  </si>
  <si>
    <t>ค่าใช้สอย
(ค่าใช้จ่ายที่ต้องจ่ายเป็นงวด ๆ ใน 1 ปี เริ่มทำงาน 1 ตุลาคม) 
 ในรอบเดือนกุมภาพันธ์ 2568 หน่วยงาน คณะสถาปัตยกรรมและการออกแบบ</t>
  </si>
  <si>
    <t>12 ก.พ. 68</t>
  </si>
  <si>
    <t>11 ก.พ. 68</t>
  </si>
  <si>
    <t>13 ก.พ. 68</t>
  </si>
  <si>
    <t>10 ก.พ. 68</t>
  </si>
  <si>
    <t>14 ก.พ. 68</t>
  </si>
  <si>
    <t>17 ก.พ. 68</t>
  </si>
  <si>
    <t>18 ก.พ. 68</t>
  </si>
  <si>
    <t>20 ก.พ. 68</t>
  </si>
  <si>
    <t>วันที่ 31 มีนาคม 2568</t>
  </si>
  <si>
    <t>ค่าที่ดินและสิ่งก่อสร้าง
  ในรอบเดือนมีนาคม 2568 หน่วยงาน คณะสถาปัตยกรรมและการออกแบบ</t>
  </si>
  <si>
    <t>ค่าครุภัณฑ์
  ในรอบเดือนมีนาคม 2568 หน่วยงาน คณะสถาปัตยกรรมและการออกแบบ</t>
  </si>
  <si>
    <t>สรุปผลการดำเนินการจัดซื้อจัดจ้างเงินงบประมาณ ในรอบเดือนมีนาคม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</si>
</sst>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0.0000"/>
  </numFmts>
  <fonts count="2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65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4" fontId="16" fillId="0" borderId="3" xfId="1" applyNumberFormat="1" applyFont="1" applyBorder="1" applyAlignment="1">
      <alignment horizontal="center" vertical="top" wrapText="1"/>
    </xf>
    <xf numFmtId="164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164" fontId="16" fillId="0" borderId="3" xfId="1" applyNumberFormat="1" applyFont="1" applyBorder="1" applyAlignment="1">
      <alignment horizontal="left" vertical="top" wrapText="1"/>
    </xf>
    <xf numFmtId="164" fontId="16" fillId="0" borderId="16" xfId="1" applyNumberFormat="1" applyFont="1" applyBorder="1" applyAlignment="1">
      <alignment horizontal="left" vertical="top" wrapText="1"/>
    </xf>
    <xf numFmtId="164" fontId="16" fillId="0" borderId="2" xfId="1" applyNumberFormat="1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15" fontId="1" fillId="0" borderId="3" xfId="0" quotePrefix="1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quotePrefix="1" applyFont="1" applyBorder="1" applyAlignment="1">
      <alignment horizontal="center" vertical="top"/>
    </xf>
    <xf numFmtId="0" fontId="1" fillId="0" borderId="27" xfId="0" quotePrefix="1" applyFont="1" applyBorder="1" applyAlignment="1">
      <alignment horizontal="center" vertical="top"/>
    </xf>
    <xf numFmtId="0" fontId="1" fillId="0" borderId="28" xfId="0" quotePrefix="1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438230</xdr:colOff>
      <xdr:row>5</xdr:row>
      <xdr:rowOff>36208</xdr:rowOff>
    </xdr:from>
    <xdr:to>
      <xdr:col>24</xdr:col>
      <xdr:colOff>702813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285530" y="43161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topLeftCell="A13" zoomScale="80" zoomScaleNormal="100" zoomScaleSheetLayoutView="80" workbookViewId="0">
      <selection activeCell="A4" sqref="A4:L4"/>
    </sheetView>
  </sheetViews>
  <sheetFormatPr defaultRowHeight="15"/>
  <cols>
    <col min="1" max="1" width="8.7109375" style="60" customWidth="1"/>
    <col min="2" max="2" width="38" style="81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37.42578125" style="61" customWidth="1"/>
    <col min="7" max="7" width="12" style="82" customWidth="1"/>
    <col min="8" max="8" width="32.2851562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1" t="s">
        <v>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s="53" customFormat="1" ht="28.5">
      <c r="A2" s="143" t="s">
        <v>187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s="53" customFormat="1" ht="28.5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s="53" customFormat="1" ht="28.5">
      <c r="A4" s="145" t="s">
        <v>184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s="54" customFormat="1" ht="73.5" customHeight="1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47" t="s">
        <v>33</v>
      </c>
      <c r="G5" s="148"/>
      <c r="H5" s="149" t="s">
        <v>34</v>
      </c>
      <c r="I5" s="150"/>
      <c r="J5" s="80" t="s">
        <v>39</v>
      </c>
      <c r="K5" s="151" t="s">
        <v>52</v>
      </c>
      <c r="L5" s="152"/>
    </row>
    <row r="6" spans="1:12" s="57" customFormat="1" ht="47.25" customHeight="1">
      <c r="A6" s="132">
        <v>1</v>
      </c>
      <c r="B6" s="129" t="s">
        <v>100</v>
      </c>
      <c r="C6" s="157">
        <f>2140000/1000000</f>
        <v>2.14</v>
      </c>
      <c r="D6" s="157">
        <f>C6</f>
        <v>2.14</v>
      </c>
      <c r="E6" s="132" t="s">
        <v>43</v>
      </c>
      <c r="F6" s="56" t="s">
        <v>59</v>
      </c>
      <c r="G6" s="83">
        <f>2115000/1000000</f>
        <v>2.1150000000000002</v>
      </c>
      <c r="H6" s="129" t="s">
        <v>59</v>
      </c>
      <c r="I6" s="153">
        <f>2115000/1000000</f>
        <v>2.1150000000000002</v>
      </c>
      <c r="J6" s="129" t="s">
        <v>53</v>
      </c>
      <c r="K6" s="132" t="s">
        <v>63</v>
      </c>
      <c r="L6" s="155" t="s">
        <v>60</v>
      </c>
    </row>
    <row r="7" spans="1:12" s="57" customFormat="1" ht="58.5" customHeight="1">
      <c r="A7" s="133"/>
      <c r="B7" s="130"/>
      <c r="C7" s="158"/>
      <c r="D7" s="158"/>
      <c r="E7" s="133"/>
      <c r="F7" s="70" t="s">
        <v>56</v>
      </c>
      <c r="G7" s="83">
        <f>2212000/1000000</f>
        <v>2.2120000000000002</v>
      </c>
      <c r="H7" s="130"/>
      <c r="I7" s="154"/>
      <c r="J7" s="130"/>
      <c r="K7" s="133"/>
      <c r="L7" s="156"/>
    </row>
    <row r="8" spans="1:12" s="57" customFormat="1" ht="58.5" customHeight="1">
      <c r="A8" s="134"/>
      <c r="B8" s="131"/>
      <c r="C8" s="159"/>
      <c r="D8" s="159"/>
      <c r="E8" s="134"/>
      <c r="F8" s="70" t="s">
        <v>55</v>
      </c>
      <c r="G8" s="83">
        <f>2135000/1000000</f>
        <v>2.1349999999999998</v>
      </c>
      <c r="H8" s="130"/>
      <c r="I8" s="154"/>
      <c r="J8" s="130"/>
      <c r="K8" s="133"/>
      <c r="L8" s="156"/>
    </row>
    <row r="9" spans="1:12" s="57" customFormat="1" ht="42" customHeight="1">
      <c r="A9" s="132">
        <v>2</v>
      </c>
      <c r="B9" s="129" t="s">
        <v>101</v>
      </c>
      <c r="C9" s="138">
        <f>2000000/1000000</f>
        <v>2</v>
      </c>
      <c r="D9" s="138">
        <f>C9</f>
        <v>2</v>
      </c>
      <c r="E9" s="132" t="s">
        <v>43</v>
      </c>
      <c r="F9" s="70" t="s">
        <v>54</v>
      </c>
      <c r="G9" s="72">
        <f>1978000/1000000</f>
        <v>1.978</v>
      </c>
      <c r="H9" s="129" t="s">
        <v>54</v>
      </c>
      <c r="I9" s="138">
        <f>1978000/1000000</f>
        <v>1.978</v>
      </c>
      <c r="J9" s="129" t="s">
        <v>53</v>
      </c>
      <c r="K9" s="132" t="s">
        <v>64</v>
      </c>
      <c r="L9" s="135" t="s">
        <v>61</v>
      </c>
    </row>
    <row r="10" spans="1:12" s="57" customFormat="1" ht="36">
      <c r="A10" s="133"/>
      <c r="B10" s="130"/>
      <c r="C10" s="139"/>
      <c r="D10" s="139"/>
      <c r="E10" s="133"/>
      <c r="F10" s="70" t="s">
        <v>62</v>
      </c>
      <c r="G10" s="72">
        <f>1990000/1000000</f>
        <v>1.99</v>
      </c>
      <c r="H10" s="130"/>
      <c r="I10" s="139"/>
      <c r="J10" s="130"/>
      <c r="K10" s="133"/>
      <c r="L10" s="136"/>
    </row>
    <row r="11" spans="1:12" s="57" customFormat="1" ht="36">
      <c r="A11" s="134"/>
      <c r="B11" s="131"/>
      <c r="C11" s="140"/>
      <c r="D11" s="140"/>
      <c r="E11" s="134"/>
      <c r="F11" s="70" t="s">
        <v>56</v>
      </c>
      <c r="G11" s="72">
        <f>1995000/1000000</f>
        <v>1.9950000000000001</v>
      </c>
      <c r="H11" s="131"/>
      <c r="I11" s="140"/>
      <c r="J11" s="131"/>
      <c r="K11" s="134"/>
      <c r="L11" s="137"/>
    </row>
    <row r="12" spans="1:12" s="57" customFormat="1" ht="95.25" customHeight="1">
      <c r="A12" s="114">
        <v>3</v>
      </c>
      <c r="B12" s="107" t="s">
        <v>102</v>
      </c>
      <c r="C12" s="115">
        <f>247000/1000000</f>
        <v>0.247</v>
      </c>
      <c r="D12" s="115">
        <f t="shared" ref="D12:D17" si="0">C12</f>
        <v>0.247</v>
      </c>
      <c r="E12" s="107" t="s">
        <v>4</v>
      </c>
      <c r="F12" s="70" t="s">
        <v>131</v>
      </c>
      <c r="G12" s="115">
        <f>247000/1000000</f>
        <v>0.247</v>
      </c>
      <c r="H12" s="70" t="s">
        <v>131</v>
      </c>
      <c r="I12" s="115">
        <f>247000/1000000</f>
        <v>0.247</v>
      </c>
      <c r="J12" s="59" t="s">
        <v>53</v>
      </c>
      <c r="K12" s="117" t="s">
        <v>132</v>
      </c>
      <c r="L12" s="84" t="s">
        <v>122</v>
      </c>
    </row>
    <row r="13" spans="1:12" s="57" customFormat="1" ht="106.5" customHeight="1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10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105">
      <c r="A15" s="55">
        <v>6</v>
      </c>
      <c r="B15" s="59" t="s">
        <v>106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7" t="s">
        <v>53</v>
      </c>
      <c r="K15" s="55" t="s">
        <v>123</v>
      </c>
      <c r="L15" s="84" t="s">
        <v>124</v>
      </c>
    </row>
    <row r="16" spans="1:12" s="57" customFormat="1" ht="105">
      <c r="A16" s="55">
        <v>7</v>
      </c>
      <c r="B16" s="59" t="s">
        <v>107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7" t="s">
        <v>53</v>
      </c>
      <c r="K16" s="55" t="s">
        <v>121</v>
      </c>
      <c r="L16" s="84" t="s">
        <v>122</v>
      </c>
    </row>
    <row r="17" spans="1:12" s="57" customFormat="1" ht="84" customHeight="1">
      <c r="A17" s="55">
        <v>8</v>
      </c>
      <c r="B17" s="59" t="s">
        <v>108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127</v>
      </c>
      <c r="G17" s="72">
        <f>478044/1000000</f>
        <v>0.47804400000000002</v>
      </c>
      <c r="H17" s="70" t="s">
        <v>127</v>
      </c>
      <c r="I17" s="72">
        <f>478044/1000000</f>
        <v>0.47804400000000002</v>
      </c>
      <c r="J17" s="107" t="s">
        <v>53</v>
      </c>
      <c r="K17" s="55" t="s">
        <v>119</v>
      </c>
      <c r="L17" s="84" t="s">
        <v>128</v>
      </c>
    </row>
    <row r="18" spans="1:12" s="57" customFormat="1" ht="94.5" customHeight="1">
      <c r="A18" s="55">
        <v>9</v>
      </c>
      <c r="B18" s="59" t="s">
        <v>109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125</v>
      </c>
      <c r="G18" s="118">
        <f>479916.83/1000000</f>
        <v>0.47991683000000002</v>
      </c>
      <c r="H18" s="70" t="s">
        <v>125</v>
      </c>
      <c r="I18" s="72">
        <f>479916.83/1000000</f>
        <v>0.47991683000000002</v>
      </c>
      <c r="J18" s="59" t="s">
        <v>53</v>
      </c>
      <c r="K18" s="55" t="s">
        <v>126</v>
      </c>
      <c r="L18" s="84" t="s">
        <v>120</v>
      </c>
    </row>
    <row r="19" spans="1:12" s="57" customFormat="1" ht="93.75" customHeight="1">
      <c r="A19" s="55">
        <v>10</v>
      </c>
      <c r="B19" s="59" t="s">
        <v>110</v>
      </c>
      <c r="C19" s="110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129</v>
      </c>
      <c r="G19" s="119">
        <f>475686/1000000</f>
        <v>0.475686</v>
      </c>
      <c r="H19" s="70" t="s">
        <v>129</v>
      </c>
      <c r="I19" s="119">
        <f>475686/1000000</f>
        <v>0.475686</v>
      </c>
      <c r="J19" s="59" t="s">
        <v>53</v>
      </c>
      <c r="K19" s="55" t="s">
        <v>130</v>
      </c>
      <c r="L19" s="84" t="s">
        <v>167</v>
      </c>
    </row>
    <row r="20" spans="1:12" s="57" customFormat="1" ht="105">
      <c r="A20" s="55">
        <v>11</v>
      </c>
      <c r="B20" s="59" t="s">
        <v>111</v>
      </c>
      <c r="C20" s="110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118</v>
      </c>
      <c r="G20" s="72">
        <f>248000/1000000</f>
        <v>0.248</v>
      </c>
      <c r="H20" s="70" t="s">
        <v>118</v>
      </c>
      <c r="I20" s="72">
        <f>248000/1000000</f>
        <v>0.248</v>
      </c>
      <c r="J20" s="59" t="s">
        <v>53</v>
      </c>
      <c r="K20" s="55" t="s">
        <v>119</v>
      </c>
      <c r="L20" s="84" t="s">
        <v>120</v>
      </c>
    </row>
  </sheetData>
  <mergeCells count="27">
    <mergeCell ref="A6:A8"/>
    <mergeCell ref="B6:B8"/>
    <mergeCell ref="C6:C8"/>
    <mergeCell ref="D6:D8"/>
    <mergeCell ref="E6:E8"/>
    <mergeCell ref="I6:I8"/>
    <mergeCell ref="J6:J8"/>
    <mergeCell ref="K6:K8"/>
    <mergeCell ref="L6:L8"/>
    <mergeCell ref="H6:H8"/>
    <mergeCell ref="A1:L1"/>
    <mergeCell ref="A2:L2"/>
    <mergeCell ref="A3:L3"/>
    <mergeCell ref="A4:L4"/>
    <mergeCell ref="F5:G5"/>
    <mergeCell ref="H5:I5"/>
    <mergeCell ref="K5:L5"/>
    <mergeCell ref="D9:D11"/>
    <mergeCell ref="E9:E11"/>
    <mergeCell ref="C9:C11"/>
    <mergeCell ref="B9:B11"/>
    <mergeCell ref="A9:A11"/>
    <mergeCell ref="J9:J11"/>
    <mergeCell ref="K9:K11"/>
    <mergeCell ref="L9:L11"/>
    <mergeCell ref="H9:H11"/>
    <mergeCell ref="I9:I1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zoomScale="64" zoomScaleNormal="64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1" customWidth="1"/>
    <col min="23" max="23" width="9" style="1" customWidth="1"/>
    <col min="24" max="24" width="10.42578125" style="1" customWidth="1"/>
    <col min="25" max="25" width="17.28515625" style="1" customWidth="1"/>
    <col min="26" max="26" width="9.140625" style="1"/>
    <col min="27" max="27" width="12.28515625" style="1" customWidth="1"/>
    <col min="28" max="16384" width="9.140625" style="1"/>
  </cols>
  <sheetData>
    <row r="1" spans="1:27" ht="33" customHeight="1" thickBot="1">
      <c r="A1" s="170" t="s">
        <v>168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27" ht="66" customHeight="1" thickBot="1">
      <c r="A2" s="171" t="s">
        <v>185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/>
    </row>
    <row r="3" spans="1:27" ht="26.25" customHeight="1">
      <c r="A3" s="183" t="s">
        <v>0</v>
      </c>
      <c r="B3" s="184" t="s">
        <v>1</v>
      </c>
      <c r="C3" s="184" t="s">
        <v>15</v>
      </c>
      <c r="D3" s="185" t="s">
        <v>2</v>
      </c>
      <c r="E3" s="187" t="s">
        <v>3</v>
      </c>
      <c r="F3" s="187" t="s">
        <v>4</v>
      </c>
      <c r="G3" s="187" t="s">
        <v>5</v>
      </c>
      <c r="H3" s="189" t="s">
        <v>6</v>
      </c>
      <c r="I3" s="164" t="s">
        <v>7</v>
      </c>
      <c r="J3" s="165"/>
      <c r="K3" s="165"/>
      <c r="L3" s="165"/>
      <c r="M3" s="165"/>
      <c r="N3" s="165"/>
      <c r="O3" s="165"/>
      <c r="P3" s="166"/>
      <c r="Q3" s="174" t="s">
        <v>8</v>
      </c>
      <c r="R3" s="175"/>
      <c r="S3" s="175"/>
      <c r="T3" s="176"/>
      <c r="U3" s="176"/>
      <c r="V3" s="177"/>
      <c r="W3" s="178" t="s">
        <v>10</v>
      </c>
      <c r="X3" s="179"/>
      <c r="Y3" s="179"/>
      <c r="Z3" s="179"/>
      <c r="AA3" s="180"/>
    </row>
    <row r="4" spans="1:27" s="3" customFormat="1" ht="24" customHeight="1">
      <c r="A4" s="167"/>
      <c r="B4" s="163"/>
      <c r="C4" s="163"/>
      <c r="D4" s="186"/>
      <c r="E4" s="188"/>
      <c r="F4" s="188"/>
      <c r="G4" s="188"/>
      <c r="H4" s="190"/>
      <c r="I4" s="160" t="s">
        <v>16</v>
      </c>
      <c r="J4" s="162" t="s">
        <v>17</v>
      </c>
      <c r="K4" s="162" t="s">
        <v>11</v>
      </c>
      <c r="L4" s="162" t="s">
        <v>12</v>
      </c>
      <c r="M4" s="162" t="s">
        <v>13</v>
      </c>
      <c r="N4" s="162" t="s">
        <v>46</v>
      </c>
      <c r="O4" s="162" t="s">
        <v>47</v>
      </c>
      <c r="P4" s="168" t="s">
        <v>14</v>
      </c>
      <c r="Q4" s="160" t="s">
        <v>26</v>
      </c>
      <c r="R4" s="162" t="s">
        <v>48</v>
      </c>
      <c r="S4" s="162" t="s">
        <v>49</v>
      </c>
      <c r="T4" s="162" t="s">
        <v>18</v>
      </c>
      <c r="U4" s="162" t="s">
        <v>50</v>
      </c>
      <c r="V4" s="168" t="s">
        <v>44</v>
      </c>
      <c r="W4" s="160" t="s">
        <v>20</v>
      </c>
      <c r="X4" s="191" t="s">
        <v>9</v>
      </c>
      <c r="Y4" s="192"/>
      <c r="Z4" s="181" t="s">
        <v>35</v>
      </c>
      <c r="AA4" s="182"/>
    </row>
    <row r="5" spans="1:27" s="3" customFormat="1" ht="201.75" customHeight="1">
      <c r="A5" s="167"/>
      <c r="B5" s="163"/>
      <c r="C5" s="163"/>
      <c r="D5" s="186"/>
      <c r="E5" s="188"/>
      <c r="F5" s="188"/>
      <c r="G5" s="188"/>
      <c r="H5" s="190"/>
      <c r="I5" s="167"/>
      <c r="J5" s="163"/>
      <c r="K5" s="163"/>
      <c r="L5" s="163"/>
      <c r="M5" s="163"/>
      <c r="N5" s="163"/>
      <c r="O5" s="163"/>
      <c r="P5" s="169"/>
      <c r="Q5" s="161"/>
      <c r="R5" s="163"/>
      <c r="S5" s="163"/>
      <c r="T5" s="163"/>
      <c r="U5" s="163"/>
      <c r="V5" s="169"/>
      <c r="W5" s="161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>
      <c r="A6" s="86">
        <v>1</v>
      </c>
      <c r="B6" s="59" t="s">
        <v>108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148</v>
      </c>
      <c r="L6" s="99" t="s">
        <v>149</v>
      </c>
      <c r="M6" s="99" t="s">
        <v>149</v>
      </c>
      <c r="N6" s="121" t="s">
        <v>150</v>
      </c>
      <c r="O6" s="99" t="s">
        <v>151</v>
      </c>
      <c r="P6" s="122" t="s">
        <v>176</v>
      </c>
      <c r="Q6" s="123" t="s">
        <v>127</v>
      </c>
      <c r="R6" s="124" t="s">
        <v>152</v>
      </c>
      <c r="S6" s="125" t="s">
        <v>147</v>
      </c>
      <c r="T6" s="126">
        <f>478044/1000000</f>
        <v>0.47804400000000002</v>
      </c>
      <c r="U6" s="99" t="s">
        <v>177</v>
      </c>
      <c r="V6" s="122" t="s">
        <v>177</v>
      </c>
      <c r="W6" s="128">
        <f>478044/1000000</f>
        <v>0.47804400000000002</v>
      </c>
      <c r="X6" s="68"/>
      <c r="Y6" s="68"/>
      <c r="Z6" s="106"/>
      <c r="AA6" s="122" t="s">
        <v>180</v>
      </c>
    </row>
    <row r="7" spans="1:27" s="3" customFormat="1" ht="159.75" customHeight="1">
      <c r="A7" s="86">
        <v>2</v>
      </c>
      <c r="B7" s="59" t="s">
        <v>112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148</v>
      </c>
      <c r="L7" s="99" t="s">
        <v>153</v>
      </c>
      <c r="M7" s="99" t="s">
        <v>153</v>
      </c>
      <c r="N7" s="121" t="s">
        <v>154</v>
      </c>
      <c r="O7" s="99" t="s">
        <v>149</v>
      </c>
      <c r="P7" s="122" t="s">
        <v>177</v>
      </c>
      <c r="Q7" s="123" t="s">
        <v>155</v>
      </c>
      <c r="R7" s="124" t="s">
        <v>156</v>
      </c>
      <c r="S7" s="125" t="s">
        <v>157</v>
      </c>
      <c r="T7" s="126">
        <f>479916.83/1000000</f>
        <v>0.47991683000000002</v>
      </c>
      <c r="U7" s="99" t="s">
        <v>179</v>
      </c>
      <c r="V7" s="122" t="s">
        <v>179</v>
      </c>
      <c r="W7" s="128">
        <f>479916.83/1000000</f>
        <v>0.47991683000000002</v>
      </c>
      <c r="X7" s="68"/>
      <c r="Y7" s="68"/>
      <c r="Z7" s="106"/>
      <c r="AA7" s="122" t="s">
        <v>181</v>
      </c>
    </row>
    <row r="8" spans="1:27" s="3" customFormat="1" ht="147.75" customHeight="1">
      <c r="A8" s="86">
        <v>3</v>
      </c>
      <c r="B8" s="59" t="s">
        <v>113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148</v>
      </c>
      <c r="L8" s="99" t="s">
        <v>151</v>
      </c>
      <c r="M8" s="99" t="s">
        <v>151</v>
      </c>
      <c r="N8" s="121" t="s">
        <v>159</v>
      </c>
      <c r="O8" s="99" t="s">
        <v>158</v>
      </c>
      <c r="P8" s="122" t="s">
        <v>178</v>
      </c>
      <c r="Q8" s="123" t="s">
        <v>129</v>
      </c>
      <c r="R8" s="124" t="s">
        <v>160</v>
      </c>
      <c r="S8" s="125" t="s">
        <v>161</v>
      </c>
      <c r="T8" s="126">
        <f>475686/1000000</f>
        <v>0.475686</v>
      </c>
      <c r="U8" s="99" t="s">
        <v>178</v>
      </c>
      <c r="V8" s="122" t="s">
        <v>178</v>
      </c>
      <c r="W8" s="128">
        <f>475686/1000000</f>
        <v>0.475686</v>
      </c>
      <c r="X8" s="68"/>
      <c r="Y8" s="68"/>
      <c r="Z8" s="106"/>
      <c r="AA8" s="122" t="s">
        <v>182</v>
      </c>
    </row>
    <row r="9" spans="1:27" s="3" customFormat="1" ht="124.5" customHeight="1">
      <c r="A9" s="86">
        <v>4</v>
      </c>
      <c r="B9" s="59" t="s">
        <v>114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153</v>
      </c>
      <c r="M9" s="99" t="s">
        <v>153</v>
      </c>
      <c r="N9" s="121" t="s">
        <v>162</v>
      </c>
      <c r="O9" s="99" t="s">
        <v>149</v>
      </c>
      <c r="P9" s="122" t="s">
        <v>177</v>
      </c>
      <c r="Q9" s="120" t="s">
        <v>118</v>
      </c>
      <c r="R9" s="124" t="s">
        <v>163</v>
      </c>
      <c r="S9" s="125" t="s">
        <v>164</v>
      </c>
      <c r="T9" s="87">
        <f>248000/1000000</f>
        <v>0.248</v>
      </c>
      <c r="U9" s="99" t="s">
        <v>173</v>
      </c>
      <c r="V9" s="122" t="s">
        <v>173</v>
      </c>
      <c r="W9" s="127">
        <f>248000/1000000</f>
        <v>0.248</v>
      </c>
      <c r="X9" s="68"/>
      <c r="Y9" s="68"/>
      <c r="Z9" s="87">
        <f>248000/1000000</f>
        <v>0.248</v>
      </c>
      <c r="AA9" s="122" t="s">
        <v>174</v>
      </c>
    </row>
  </sheetData>
  <mergeCells count="30"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zoomScale="75" zoomScaleNormal="75" workbookViewId="0">
      <selection activeCell="N6" sqref="N6:N8"/>
    </sheetView>
  </sheetViews>
  <sheetFormatPr defaultColWidth="9.140625" defaultRowHeight="21"/>
  <cols>
    <col min="1" max="1" width="5.7109375" style="97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89" customWidth="1"/>
    <col min="10" max="10" width="13" style="4" bestFit="1" customWidth="1"/>
    <col min="11" max="11" width="10.7109375" style="90" bestFit="1" customWidth="1"/>
    <col min="12" max="12" width="11.5703125" style="90" customWidth="1"/>
    <col min="13" max="13" width="10.7109375" style="92" customWidth="1"/>
    <col min="14" max="14" width="16.5703125" style="90" customWidth="1"/>
    <col min="15" max="15" width="13.28515625" style="90" customWidth="1"/>
    <col min="16" max="16" width="11.140625" style="90" bestFit="1" customWidth="1"/>
    <col min="17" max="17" width="33.85546875" style="90" customWidth="1"/>
    <col min="18" max="18" width="19.85546875" style="98" customWidth="1"/>
    <col min="19" max="19" width="16" style="90" customWidth="1"/>
    <col min="20" max="20" width="10.85546875" style="90" bestFit="1" customWidth="1"/>
    <col min="21" max="21" width="11.5703125" style="93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13"/>
    <col min="28" max="28" width="13.85546875" style="1" customWidth="1"/>
    <col min="29" max="16384" width="9.140625" style="1"/>
  </cols>
  <sheetData>
    <row r="1" spans="1:66" ht="33" customHeight="1" thickBot="1">
      <c r="A1" s="170" t="s">
        <v>168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58"/>
    </row>
    <row r="2" spans="1:66" ht="66" customHeight="1" thickBot="1">
      <c r="A2" s="171" t="s">
        <v>186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</row>
    <row r="3" spans="1:66" ht="26.25" customHeight="1">
      <c r="A3" s="183" t="s">
        <v>0</v>
      </c>
      <c r="B3" s="184" t="s">
        <v>1</v>
      </c>
      <c r="C3" s="184" t="s">
        <v>15</v>
      </c>
      <c r="D3" s="185" t="s">
        <v>2</v>
      </c>
      <c r="E3" s="187" t="s">
        <v>3</v>
      </c>
      <c r="F3" s="187" t="s">
        <v>4</v>
      </c>
      <c r="G3" s="187" t="s">
        <v>5</v>
      </c>
      <c r="H3" s="189" t="s">
        <v>6</v>
      </c>
      <c r="I3" s="164" t="s">
        <v>7</v>
      </c>
      <c r="J3" s="165"/>
      <c r="K3" s="165"/>
      <c r="L3" s="165"/>
      <c r="M3" s="165"/>
      <c r="N3" s="165"/>
      <c r="O3" s="165"/>
      <c r="P3" s="166"/>
      <c r="Q3" s="203" t="s">
        <v>8</v>
      </c>
      <c r="R3" s="203"/>
      <c r="S3" s="203"/>
      <c r="T3" s="204"/>
      <c r="U3" s="204"/>
      <c r="V3" s="205"/>
      <c r="W3" s="206" t="s">
        <v>10</v>
      </c>
      <c r="X3" s="207"/>
      <c r="Y3" s="207"/>
      <c r="Z3" s="207"/>
      <c r="AA3" s="207"/>
      <c r="AB3" s="208"/>
    </row>
    <row r="4" spans="1:66" s="3" customFormat="1" ht="24" customHeight="1">
      <c r="A4" s="167"/>
      <c r="B4" s="163"/>
      <c r="C4" s="163"/>
      <c r="D4" s="186"/>
      <c r="E4" s="188"/>
      <c r="F4" s="188"/>
      <c r="G4" s="188"/>
      <c r="H4" s="190"/>
      <c r="I4" s="160" t="s">
        <v>16</v>
      </c>
      <c r="J4" s="162" t="s">
        <v>17</v>
      </c>
      <c r="K4" s="162" t="s">
        <v>11</v>
      </c>
      <c r="L4" s="162" t="s">
        <v>12</v>
      </c>
      <c r="M4" s="162" t="s">
        <v>13</v>
      </c>
      <c r="N4" s="162" t="s">
        <v>51</v>
      </c>
      <c r="O4" s="162" t="s">
        <v>21</v>
      </c>
      <c r="P4" s="168" t="s">
        <v>14</v>
      </c>
      <c r="Q4" s="198" t="s">
        <v>26</v>
      </c>
      <c r="R4" s="198" t="s">
        <v>48</v>
      </c>
      <c r="S4" s="198" t="s">
        <v>49</v>
      </c>
      <c r="T4" s="195" t="s">
        <v>22</v>
      </c>
      <c r="U4" s="162" t="s">
        <v>23</v>
      </c>
      <c r="V4" s="162" t="s">
        <v>44</v>
      </c>
      <c r="W4" s="197" t="s">
        <v>20</v>
      </c>
      <c r="X4" s="198"/>
      <c r="Y4" s="193" t="s">
        <v>9</v>
      </c>
      <c r="Z4" s="194"/>
      <c r="AA4" s="181" t="s">
        <v>35</v>
      </c>
      <c r="AB4" s="182"/>
    </row>
    <row r="5" spans="1:66" s="3" customFormat="1" ht="187.5" customHeight="1">
      <c r="A5" s="167"/>
      <c r="B5" s="163"/>
      <c r="C5" s="163"/>
      <c r="D5" s="210"/>
      <c r="E5" s="211"/>
      <c r="F5" s="211"/>
      <c r="G5" s="188"/>
      <c r="H5" s="190"/>
      <c r="I5" s="167"/>
      <c r="J5" s="163"/>
      <c r="K5" s="163"/>
      <c r="L5" s="163"/>
      <c r="M5" s="209"/>
      <c r="N5" s="163"/>
      <c r="O5" s="163"/>
      <c r="P5" s="169"/>
      <c r="Q5" s="233"/>
      <c r="R5" s="233"/>
      <c r="S5" s="233"/>
      <c r="T5" s="196"/>
      <c r="U5" s="163"/>
      <c r="V5" s="209"/>
      <c r="W5" s="199"/>
      <c r="X5" s="200"/>
      <c r="Y5" s="103" t="s">
        <v>24</v>
      </c>
      <c r="Z5" s="103" t="s">
        <v>27</v>
      </c>
      <c r="AA5" s="112" t="s">
        <v>40</v>
      </c>
      <c r="AB5" s="102" t="s">
        <v>41</v>
      </c>
      <c r="AE5" s="9"/>
    </row>
    <row r="6" spans="1:66" s="3" customFormat="1" ht="35.25" customHeight="1">
      <c r="A6" s="212">
        <v>1</v>
      </c>
      <c r="B6" s="129" t="s">
        <v>115</v>
      </c>
      <c r="C6" s="157">
        <f>2140000/1000000</f>
        <v>2.14</v>
      </c>
      <c r="D6" s="215"/>
      <c r="E6" s="218"/>
      <c r="F6" s="218"/>
      <c r="G6" s="218"/>
      <c r="H6" s="221"/>
      <c r="I6" s="224" t="s">
        <v>57</v>
      </c>
      <c r="J6" s="157">
        <f>2140000/1000000</f>
        <v>2.14</v>
      </c>
      <c r="K6" s="230" t="s">
        <v>73</v>
      </c>
      <c r="L6" s="230" t="s">
        <v>74</v>
      </c>
      <c r="M6" s="230" t="s">
        <v>71</v>
      </c>
      <c r="N6" s="241" t="s">
        <v>79</v>
      </c>
      <c r="O6" s="230" t="s">
        <v>65</v>
      </c>
      <c r="P6" s="230" t="s">
        <v>76</v>
      </c>
      <c r="Q6" s="234" t="s">
        <v>59</v>
      </c>
      <c r="R6" s="237" t="s">
        <v>75</v>
      </c>
      <c r="S6" s="227" t="s">
        <v>77</v>
      </c>
      <c r="T6" s="138">
        <f>2115000/1000000</f>
        <v>2.1150000000000002</v>
      </c>
      <c r="U6" s="230" t="s">
        <v>76</v>
      </c>
      <c r="V6" s="230" t="s">
        <v>76</v>
      </c>
      <c r="W6" s="56" t="s">
        <v>59</v>
      </c>
      <c r="X6" s="83">
        <f>2115000/1000000</f>
        <v>2.1150000000000002</v>
      </c>
      <c r="Y6" s="138"/>
      <c r="Z6" s="242"/>
      <c r="AA6" s="243">
        <v>2.1150000000000002</v>
      </c>
      <c r="AB6" s="246" t="s">
        <v>183</v>
      </c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>
      <c r="A7" s="213"/>
      <c r="B7" s="130"/>
      <c r="C7" s="158"/>
      <c r="D7" s="216"/>
      <c r="E7" s="219"/>
      <c r="F7" s="219"/>
      <c r="G7" s="219"/>
      <c r="H7" s="222"/>
      <c r="I7" s="225"/>
      <c r="J7" s="158"/>
      <c r="K7" s="231"/>
      <c r="L7" s="231"/>
      <c r="M7" s="231"/>
      <c r="N7" s="133"/>
      <c r="O7" s="231"/>
      <c r="P7" s="231"/>
      <c r="Q7" s="235"/>
      <c r="R7" s="139"/>
      <c r="S7" s="228"/>
      <c r="T7" s="139"/>
      <c r="U7" s="231"/>
      <c r="V7" s="231"/>
      <c r="W7" s="70" t="s">
        <v>56</v>
      </c>
      <c r="X7" s="83">
        <f>2212000/1000000</f>
        <v>2.2120000000000002</v>
      </c>
      <c r="Y7" s="139"/>
      <c r="Z7" s="228"/>
      <c r="AA7" s="244"/>
      <c r="AB7" s="247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>
      <c r="A8" s="214"/>
      <c r="B8" s="131"/>
      <c r="C8" s="159"/>
      <c r="D8" s="217"/>
      <c r="E8" s="220"/>
      <c r="F8" s="220"/>
      <c r="G8" s="220"/>
      <c r="H8" s="223"/>
      <c r="I8" s="226"/>
      <c r="J8" s="159"/>
      <c r="K8" s="232"/>
      <c r="L8" s="232"/>
      <c r="M8" s="232"/>
      <c r="N8" s="134"/>
      <c r="O8" s="232"/>
      <c r="P8" s="232"/>
      <c r="Q8" s="236"/>
      <c r="R8" s="140"/>
      <c r="S8" s="229"/>
      <c r="T8" s="140"/>
      <c r="U8" s="232"/>
      <c r="V8" s="232"/>
      <c r="W8" s="70" t="s">
        <v>55</v>
      </c>
      <c r="X8" s="83">
        <f>2135000/1000000</f>
        <v>2.1349999999999998</v>
      </c>
      <c r="Y8" s="140"/>
      <c r="Z8" s="229"/>
      <c r="AA8" s="245"/>
      <c r="AB8" s="24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>
      <c r="A9" s="212">
        <v>2</v>
      </c>
      <c r="B9" s="129" t="s">
        <v>116</v>
      </c>
      <c r="C9" s="138">
        <f>2000000/1000000</f>
        <v>2</v>
      </c>
      <c r="D9" s="215"/>
      <c r="E9" s="218"/>
      <c r="F9" s="218"/>
      <c r="G9" s="218"/>
      <c r="H9" s="221"/>
      <c r="I9" s="224" t="s">
        <v>84</v>
      </c>
      <c r="J9" s="138">
        <f>2000000/1000000</f>
        <v>2</v>
      </c>
      <c r="K9" s="230" t="s">
        <v>80</v>
      </c>
      <c r="L9" s="230" t="s">
        <v>69</v>
      </c>
      <c r="M9" s="238" t="s">
        <v>70</v>
      </c>
      <c r="N9" s="241" t="s">
        <v>89</v>
      </c>
      <c r="O9" s="230" t="s">
        <v>72</v>
      </c>
      <c r="P9" s="230" t="s">
        <v>81</v>
      </c>
      <c r="Q9" s="234" t="s">
        <v>54</v>
      </c>
      <c r="R9" s="237" t="s">
        <v>58</v>
      </c>
      <c r="S9" s="227" t="s">
        <v>78</v>
      </c>
      <c r="T9" s="138">
        <f>1978000/1000000</f>
        <v>1.978</v>
      </c>
      <c r="U9" s="230" t="s">
        <v>169</v>
      </c>
      <c r="V9" s="230" t="s">
        <v>169</v>
      </c>
      <c r="W9" s="70" t="s">
        <v>54</v>
      </c>
      <c r="X9" s="72">
        <f>1978000/1000000</f>
        <v>1.978</v>
      </c>
      <c r="Y9" s="138"/>
      <c r="Z9" s="242"/>
      <c r="AA9" s="138">
        <f>1978000/1000000</f>
        <v>1.978</v>
      </c>
      <c r="AB9" s="246" t="s">
        <v>172</v>
      </c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>
      <c r="A10" s="213"/>
      <c r="B10" s="130"/>
      <c r="C10" s="139"/>
      <c r="D10" s="216"/>
      <c r="E10" s="219"/>
      <c r="F10" s="219"/>
      <c r="G10" s="219"/>
      <c r="H10" s="222"/>
      <c r="I10" s="225"/>
      <c r="J10" s="139"/>
      <c r="K10" s="231"/>
      <c r="L10" s="231"/>
      <c r="M10" s="239"/>
      <c r="N10" s="133"/>
      <c r="O10" s="231"/>
      <c r="P10" s="231"/>
      <c r="Q10" s="235"/>
      <c r="R10" s="139"/>
      <c r="S10" s="228"/>
      <c r="T10" s="139"/>
      <c r="U10" s="231"/>
      <c r="V10" s="231"/>
      <c r="W10" s="70" t="s">
        <v>62</v>
      </c>
      <c r="X10" s="72">
        <f>1990000/1000000</f>
        <v>1.99</v>
      </c>
      <c r="Y10" s="139"/>
      <c r="Z10" s="228"/>
      <c r="AA10" s="139"/>
      <c r="AB10" s="247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>
      <c r="A11" s="214"/>
      <c r="B11" s="131"/>
      <c r="C11" s="140"/>
      <c r="D11" s="217"/>
      <c r="E11" s="220"/>
      <c r="F11" s="220"/>
      <c r="G11" s="220"/>
      <c r="H11" s="223"/>
      <c r="I11" s="226"/>
      <c r="J11" s="140"/>
      <c r="K11" s="232"/>
      <c r="L11" s="232"/>
      <c r="M11" s="240"/>
      <c r="N11" s="134"/>
      <c r="O11" s="232"/>
      <c r="P11" s="232"/>
      <c r="Q11" s="236"/>
      <c r="R11" s="140"/>
      <c r="S11" s="229"/>
      <c r="T11" s="140"/>
      <c r="U11" s="232"/>
      <c r="V11" s="232"/>
      <c r="W11" s="70" t="s">
        <v>56</v>
      </c>
      <c r="X11" s="72">
        <f>1995000/1000000</f>
        <v>1.9950000000000001</v>
      </c>
      <c r="Y11" s="140"/>
      <c r="Z11" s="229"/>
      <c r="AA11" s="140"/>
      <c r="AB11" s="24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>
      <c r="A12" s="96">
        <v>3</v>
      </c>
      <c r="B12" s="107" t="s">
        <v>102</v>
      </c>
      <c r="C12" s="115">
        <f>247000/1000000</f>
        <v>0.247</v>
      </c>
      <c r="D12" s="73"/>
      <c r="E12" s="74"/>
      <c r="F12" s="73"/>
      <c r="G12" s="75"/>
      <c r="H12" s="76"/>
      <c r="I12" s="88" t="s">
        <v>133</v>
      </c>
      <c r="J12" s="72">
        <f>247000/1000000</f>
        <v>0.247</v>
      </c>
      <c r="K12" s="94" t="s">
        <v>92</v>
      </c>
      <c r="L12" s="94" t="s">
        <v>141</v>
      </c>
      <c r="M12" s="94" t="s">
        <v>141</v>
      </c>
      <c r="N12" s="116" t="s">
        <v>145</v>
      </c>
      <c r="O12" s="94" t="s">
        <v>134</v>
      </c>
      <c r="P12" s="95" t="s">
        <v>143</v>
      </c>
      <c r="Q12" s="100" t="s">
        <v>131</v>
      </c>
      <c r="R12" s="108" t="s">
        <v>146</v>
      </c>
      <c r="S12" s="109" t="s">
        <v>147</v>
      </c>
      <c r="T12" s="72">
        <f>247000/1000000</f>
        <v>0.247</v>
      </c>
      <c r="U12" s="94" t="s">
        <v>170</v>
      </c>
      <c r="V12" s="94" t="s">
        <v>170</v>
      </c>
      <c r="W12" s="100" t="s">
        <v>131</v>
      </c>
      <c r="X12" s="72">
        <f>247000/1000000</f>
        <v>0.247</v>
      </c>
      <c r="Y12" s="91"/>
      <c r="Z12" s="105"/>
      <c r="AA12" s="72">
        <f>247000/1000000</f>
        <v>0.247</v>
      </c>
      <c r="AB12" s="95" t="s">
        <v>171</v>
      </c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16" t="s">
        <v>90</v>
      </c>
      <c r="O13" s="94" t="s">
        <v>92</v>
      </c>
      <c r="P13" s="95" t="s">
        <v>94</v>
      </c>
      <c r="Q13" s="100" t="s">
        <v>54</v>
      </c>
      <c r="R13" s="108" t="s">
        <v>58</v>
      </c>
      <c r="S13" s="109" t="s">
        <v>82</v>
      </c>
      <c r="T13" s="72">
        <f>280000/1000000</f>
        <v>0.28000000000000003</v>
      </c>
      <c r="U13" s="94" t="s">
        <v>165</v>
      </c>
      <c r="V13" s="94" t="s">
        <v>165</v>
      </c>
      <c r="W13" s="100" t="s">
        <v>54</v>
      </c>
      <c r="X13" s="72">
        <f>280000/1000000</f>
        <v>0.28000000000000003</v>
      </c>
      <c r="Y13" s="91"/>
      <c r="Z13" s="105"/>
      <c r="AA13" s="72">
        <f>280000/1000000</f>
        <v>0.28000000000000003</v>
      </c>
      <c r="AB13" s="95" t="s">
        <v>166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16" t="s">
        <v>91</v>
      </c>
      <c r="O14" s="94" t="s">
        <v>93</v>
      </c>
      <c r="P14" s="95" t="s">
        <v>95</v>
      </c>
      <c r="Q14" s="100" t="s">
        <v>54</v>
      </c>
      <c r="R14" s="108" t="s">
        <v>58</v>
      </c>
      <c r="S14" s="109" t="s">
        <v>83</v>
      </c>
      <c r="T14" s="72">
        <f>185000/1000000</f>
        <v>0.185</v>
      </c>
      <c r="U14" s="94" t="s">
        <v>165</v>
      </c>
      <c r="V14" s="94" t="s">
        <v>165</v>
      </c>
      <c r="W14" s="100" t="s">
        <v>54</v>
      </c>
      <c r="X14" s="72">
        <f>185000/1000000</f>
        <v>0.185</v>
      </c>
      <c r="Y14" s="91"/>
      <c r="Z14" s="105"/>
      <c r="AA14" s="72">
        <f>185000/1000000</f>
        <v>0.185</v>
      </c>
      <c r="AB14" s="95" t="s">
        <v>166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133</v>
      </c>
      <c r="J15" s="72">
        <f>250000/1000000</f>
        <v>0.25</v>
      </c>
      <c r="K15" s="94" t="s">
        <v>92</v>
      </c>
      <c r="L15" s="94" t="s">
        <v>134</v>
      </c>
      <c r="M15" s="94" t="s">
        <v>134</v>
      </c>
      <c r="N15" s="111" t="s">
        <v>136</v>
      </c>
      <c r="O15" s="94" t="s">
        <v>135</v>
      </c>
      <c r="P15" s="95" t="s">
        <v>137</v>
      </c>
      <c r="Q15" s="100" t="s">
        <v>54</v>
      </c>
      <c r="R15" s="108" t="s">
        <v>58</v>
      </c>
      <c r="S15" s="109" t="s">
        <v>138</v>
      </c>
      <c r="T15" s="72">
        <f>245000/1000000</f>
        <v>0.245</v>
      </c>
      <c r="U15" s="94" t="s">
        <v>139</v>
      </c>
      <c r="V15" s="94" t="s">
        <v>139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140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>
      <c r="A16" s="96">
        <v>7</v>
      </c>
      <c r="B16" s="59" t="s">
        <v>117</v>
      </c>
      <c r="C16" s="72">
        <f>247500/1000000</f>
        <v>0.2475</v>
      </c>
      <c r="D16" s="73"/>
      <c r="E16" s="74"/>
      <c r="F16" s="73"/>
      <c r="G16" s="75"/>
      <c r="H16" s="76"/>
      <c r="I16" s="88" t="s">
        <v>133</v>
      </c>
      <c r="J16" s="72">
        <f>247500/1000000</f>
        <v>0.2475</v>
      </c>
      <c r="K16" s="94" t="s">
        <v>92</v>
      </c>
      <c r="L16" s="94" t="s">
        <v>141</v>
      </c>
      <c r="M16" s="94" t="s">
        <v>141</v>
      </c>
      <c r="N16" s="111" t="s">
        <v>142</v>
      </c>
      <c r="O16" s="94" t="s">
        <v>134</v>
      </c>
      <c r="P16" s="95" t="s">
        <v>143</v>
      </c>
      <c r="Q16" s="100" t="s">
        <v>54</v>
      </c>
      <c r="R16" s="108" t="s">
        <v>58</v>
      </c>
      <c r="S16" s="109" t="s">
        <v>144</v>
      </c>
      <c r="T16" s="72">
        <f>240000/1000000</f>
        <v>0.24</v>
      </c>
      <c r="U16" s="94" t="s">
        <v>139</v>
      </c>
      <c r="V16" s="94" t="s">
        <v>139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140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Z6:Z8"/>
    <mergeCell ref="AA6:AA8"/>
    <mergeCell ref="AB6:AB8"/>
    <mergeCell ref="Z9:Z11"/>
    <mergeCell ref="AA9:AA11"/>
    <mergeCell ref="AB9:AB11"/>
    <mergeCell ref="U9:U11"/>
    <mergeCell ref="V6:V8"/>
    <mergeCell ref="V9:V11"/>
    <mergeCell ref="U6:U8"/>
    <mergeCell ref="Y6:Y8"/>
    <mergeCell ref="Y9:Y11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Q6:Q8"/>
    <mergeCell ref="R6:R8"/>
    <mergeCell ref="O6:O8"/>
    <mergeCell ref="E6:E8"/>
    <mergeCell ref="F6:F8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A9:A11"/>
    <mergeCell ref="B9:B11"/>
    <mergeCell ref="C6:C8"/>
    <mergeCell ref="C9:C11"/>
    <mergeCell ref="A6:A8"/>
    <mergeCell ref="B6:B8"/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2"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70" t="s">
        <v>45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27" ht="93.75" customHeight="1" thickBot="1">
      <c r="A2" s="254" t="s">
        <v>175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6"/>
    </row>
    <row r="3" spans="1:27" ht="26.25" customHeight="1">
      <c r="A3" s="183" t="s">
        <v>0</v>
      </c>
      <c r="B3" s="184" t="s">
        <v>1</v>
      </c>
      <c r="C3" s="184" t="s">
        <v>15</v>
      </c>
      <c r="D3" s="185" t="s">
        <v>2</v>
      </c>
      <c r="E3" s="187" t="s">
        <v>3</v>
      </c>
      <c r="F3" s="187" t="s">
        <v>4</v>
      </c>
      <c r="G3" s="187" t="s">
        <v>5</v>
      </c>
      <c r="H3" s="189" t="s">
        <v>6</v>
      </c>
      <c r="I3" s="164" t="s">
        <v>7</v>
      </c>
      <c r="J3" s="165"/>
      <c r="K3" s="165"/>
      <c r="L3" s="165"/>
      <c r="M3" s="165"/>
      <c r="N3" s="165"/>
      <c r="O3" s="165"/>
      <c r="P3" s="166"/>
      <c r="Q3" s="175" t="s">
        <v>8</v>
      </c>
      <c r="R3" s="175"/>
      <c r="S3" s="175"/>
      <c r="T3" s="176"/>
      <c r="U3" s="176"/>
      <c r="V3" s="257"/>
      <c r="W3" s="178" t="s">
        <v>10</v>
      </c>
      <c r="X3" s="179"/>
      <c r="Y3" s="179"/>
      <c r="Z3" s="179"/>
      <c r="AA3" s="180"/>
    </row>
    <row r="4" spans="1:27" s="3" customFormat="1" ht="24" customHeight="1">
      <c r="A4" s="167"/>
      <c r="B4" s="163"/>
      <c r="C4" s="163"/>
      <c r="D4" s="186"/>
      <c r="E4" s="188"/>
      <c r="F4" s="188"/>
      <c r="G4" s="188"/>
      <c r="H4" s="190"/>
      <c r="I4" s="160" t="s">
        <v>16</v>
      </c>
      <c r="J4" s="162" t="s">
        <v>17</v>
      </c>
      <c r="K4" s="162" t="s">
        <v>11</v>
      </c>
      <c r="L4" s="162" t="s">
        <v>12</v>
      </c>
      <c r="M4" s="162" t="s">
        <v>13</v>
      </c>
      <c r="N4" s="162" t="s">
        <v>46</v>
      </c>
      <c r="O4" s="162" t="s">
        <v>47</v>
      </c>
      <c r="P4" s="168" t="s">
        <v>14</v>
      </c>
      <c r="Q4" s="198" t="s">
        <v>25</v>
      </c>
      <c r="R4" s="198" t="s">
        <v>48</v>
      </c>
      <c r="S4" s="198" t="s">
        <v>49</v>
      </c>
      <c r="T4" s="162" t="s">
        <v>18</v>
      </c>
      <c r="U4" s="162" t="s">
        <v>50</v>
      </c>
      <c r="V4" s="197" t="s">
        <v>19</v>
      </c>
      <c r="W4" s="160" t="s">
        <v>20</v>
      </c>
      <c r="X4" s="191" t="s">
        <v>9</v>
      </c>
      <c r="Y4" s="192"/>
      <c r="Z4" s="181" t="s">
        <v>35</v>
      </c>
      <c r="AA4" s="182"/>
    </row>
    <row r="5" spans="1:27" s="3" customFormat="1" ht="210.75" thickBot="1">
      <c r="A5" s="249"/>
      <c r="B5" s="250"/>
      <c r="C5" s="250"/>
      <c r="D5" s="251"/>
      <c r="E5" s="260"/>
      <c r="F5" s="260"/>
      <c r="G5" s="260"/>
      <c r="H5" s="261"/>
      <c r="I5" s="249"/>
      <c r="J5" s="250"/>
      <c r="K5" s="250"/>
      <c r="L5" s="250"/>
      <c r="M5" s="250"/>
      <c r="N5" s="250"/>
      <c r="O5" s="250"/>
      <c r="P5" s="253"/>
      <c r="Q5" s="252"/>
      <c r="R5" s="252"/>
      <c r="S5" s="252"/>
      <c r="T5" s="250"/>
      <c r="U5" s="250"/>
      <c r="V5" s="258"/>
      <c r="W5" s="259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3:A5"/>
    <mergeCell ref="B3:B5"/>
    <mergeCell ref="C3:C5"/>
    <mergeCell ref="D3:D5"/>
    <mergeCell ref="Q4:Q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2025-04-01T01:39:04Z</cp:lastPrinted>
  <dcterms:created xsi:type="dcterms:W3CDTF">2018-10-03T07:36:52Z</dcterms:created>
  <dcterms:modified xsi:type="dcterms:W3CDTF">2025-04-01T01:40:33Z</dcterms:modified>
</cp:coreProperties>
</file>