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<sst xmlns="http://schemas.openxmlformats.org/spreadsheetml/2006/main" count="309" uniqueCount="118">
  <si>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</si>
  <si>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</si>
  <si>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</si>
  <si>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</si>
  <si>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</si>
  <si>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</si>
  <si>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</si>
  <si>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</si>
  <si>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</si>
  <si>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</si>
  <si>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</si>
  <si>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</si>
  <si>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</si>
  <si>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</si>
  <si>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</si>
  <si>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</si>
  <si>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</si>
  <si>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</si>
  <si>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</si>
  <si>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</si>
  <si>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</si>
  <si>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</si>
  <si>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</si>
  <si>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</si>
  <si>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</si>
  <si>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</si>
  <si>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</si>
  <si>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</si>
  <si>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</si>
  <si>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</si>
  <si>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</si>
  <si>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</si>
  <si>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</si>
  <si>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</si>
  <si>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</si>
  <si>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</si>
  <si>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</si>
  <si>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</si>
  <si>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</si>
  <si>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</si>
  <si>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</si>
  <si>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</si>
  <si>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</si>
  <si>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</si>
  <si>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</si>
  <si>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</si>
  <si>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</si>
  <si>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</si>
  <si>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</si>
  <si>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</si>
  <si>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</si>
  <si>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</si>
  <si>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</si>
  <si>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</si>
  <si>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</si>
  <si>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</si>
  <si>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</si>
  <si>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</si>
  <si>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</si>
  <si>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</si>
  <si>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</si>
  <si>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</si>
  <si>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ค่าที่ดินและสิ่งก่อสร้าง
  ในรอบเดือนเมษายน 2567 หน่วยงาน คณะสถาปัตยกรรมและการออกแบบ</t>
  </si>
  <si>
    <t>ค่าครุภัณฑ์
  ในรอบเดือนเมษายน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</si>
  <si>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ในรอบเดือนเมษายน 2567 หน่วยงาน คณะสถาปัตยกรรมและการออกแบบ</t>
  </si>
  <si>
    <t>วันที่ 30 เมษายน 2567</t>
  </si>
  <si>
    <t>สรุปผลการดำเนินการจัดซื้อจัดจ้างเงินงบประมาณ ในรอบเดือนเมษายน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</si>
  <si>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</si>
  <si>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</si>
  <si>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</si>
  <si>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</si>
  <si>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</si>
  <si>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</si>
  <si>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</si>
  <si>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</si>
  <si>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</si>
  <si>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</si>
  <si>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</si>
  <si>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</si>
  <si>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</si>
  <si>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0135561008713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</si>
  <si>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</si>
  <si>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</si>
  <si>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</si>
  <si>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</si>
  <si>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</si>
  <si>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</si>
  <si>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</si>
  <si>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</si>
  <si>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</si>
  <si>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</si>
  <si>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</si>
  <si>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</si>
  <si>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</si>
  <si>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</si>
  <si>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</si>
  <si>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0105561183752</t>
  </si>
  <si>
    <t>0105533012531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</si>
  <si>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</si>
  <si>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</si>
  <si>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</si>
  <si>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</si>
  <si>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</si>
  <si>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</si>
  <si>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</si>
  <si>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</si>
  <si>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</si>
  <si>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0107556000264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</si>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</sst>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00"/>
    <numFmt numFmtId="168" formatCode="0.000000"/>
  </numFmts>
  <fonts count="2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166" fontId="1" fillId="0" borderId="1" xfId="0" applyNumberFormat="1" applyFont="1" applyBorder="1" applyAlignment="1">
      <alignment horizontal="lef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2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15" fontId="1" fillId="2" borderId="1" xfId="0" applyNumberFormat="1" applyFont="1" applyFill="1" applyBorder="1" applyAlignment="1">
      <alignment horizontal="center" vertical="top"/>
    </xf>
    <xf numFmtId="15" fontId="1" fillId="2" borderId="10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8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1" fillId="0" borderId="7" xfId="0" quotePrefix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7" fillId="0" borderId="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15" fontId="17" fillId="0" borderId="1" xfId="0" quotePrefix="1" applyNumberFormat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164" fontId="1" fillId="0" borderId="1" xfId="1" applyNumberFormat="1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444500</xdr:colOff>
      <xdr:row>16</xdr:row>
      <xdr:rowOff>127000</xdr:rowOff>
    </xdr:from>
    <xdr:to>
      <xdr:col>25</xdr:col>
      <xdr:colOff>709083</xdr:colOff>
      <xdr:row>16</xdr:row>
      <xdr:rowOff>338667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17400" y="109601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457200</xdr:colOff>
      <xdr:row>17</xdr:row>
      <xdr:rowOff>203200</xdr:rowOff>
    </xdr:from>
    <xdr:to>
      <xdr:col>25</xdr:col>
      <xdr:colOff>721783</xdr:colOff>
      <xdr:row>17</xdr:row>
      <xdr:rowOff>414867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30100" y="115697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457200</xdr:colOff>
      <xdr:row>18</xdr:row>
      <xdr:rowOff>177800</xdr:rowOff>
    </xdr:from>
    <xdr:to>
      <xdr:col>25</xdr:col>
      <xdr:colOff>721783</xdr:colOff>
      <xdr:row>18</xdr:row>
      <xdr:rowOff>389467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30100" y="121412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419100</xdr:colOff>
      <xdr:row>19</xdr:row>
      <xdr:rowOff>241300</xdr:rowOff>
    </xdr:from>
    <xdr:to>
      <xdr:col>25</xdr:col>
      <xdr:colOff>683683</xdr:colOff>
      <xdr:row>19</xdr:row>
      <xdr:rowOff>452967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892000" y="127381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444500</xdr:colOff>
      <xdr:row>20</xdr:row>
      <xdr:rowOff>177800</xdr:rowOff>
    </xdr:from>
    <xdr:to>
      <xdr:col>25</xdr:col>
      <xdr:colOff>709083</xdr:colOff>
      <xdr:row>20</xdr:row>
      <xdr:rowOff>389467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17400" y="132588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457200</xdr:colOff>
      <xdr:row>21</xdr:row>
      <xdr:rowOff>114300</xdr:rowOff>
    </xdr:from>
    <xdr:to>
      <xdr:col>25</xdr:col>
      <xdr:colOff>721783</xdr:colOff>
      <xdr:row>21</xdr:row>
      <xdr:rowOff>325967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30100" y="137541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419100</xdr:colOff>
      <xdr:row>22</xdr:row>
      <xdr:rowOff>215900</xdr:rowOff>
    </xdr:from>
    <xdr:to>
      <xdr:col>25</xdr:col>
      <xdr:colOff>683683</xdr:colOff>
      <xdr:row>22</xdr:row>
      <xdr:rowOff>427567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892000" y="144145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457200</xdr:colOff>
      <xdr:row>23</xdr:row>
      <xdr:rowOff>165100</xdr:rowOff>
    </xdr:from>
    <xdr:to>
      <xdr:col>25</xdr:col>
      <xdr:colOff>721783</xdr:colOff>
      <xdr:row>23</xdr:row>
      <xdr:rowOff>376767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930100" y="148844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A10" zoomScale="80" zoomScaleNormal="100" zoomScaleSheetLayoutView="80" workbookViewId="0">
      <selection activeCell="L18" sqref="L18"/>
    </sheetView>
  </sheetViews>
  <sheetFormatPr defaultRowHeight="15"/>
  <cols>
    <col min="1" max="1" width="8.7109375" style="60" customWidth="1"/>
    <col min="2" max="2" width="38" style="86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7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7" t="s">
        <v>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53" customFormat="1" ht="28.5">
      <c r="A2" s="149" t="s">
        <v>66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53" customFormat="1" ht="28.5">
      <c r="A3" s="149" t="s">
        <v>42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s="53" customFormat="1" ht="28.5">
      <c r="A4" s="151" t="s">
        <v>65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54" customFormat="1" ht="73.5" customHeight="1">
      <c r="A5" s="84" t="s">
        <v>29</v>
      </c>
      <c r="B5" s="85" t="s">
        <v>30</v>
      </c>
      <c r="C5" s="85" t="s">
        <v>38</v>
      </c>
      <c r="D5" s="84" t="s">
        <v>31</v>
      </c>
      <c r="E5" s="85" t="s">
        <v>32</v>
      </c>
      <c r="F5" s="153" t="s">
        <v>33</v>
      </c>
      <c r="G5" s="154"/>
      <c r="H5" s="155" t="s">
        <v>34</v>
      </c>
      <c r="I5" s="156"/>
      <c r="J5" s="85" t="s">
        <v>39</v>
      </c>
      <c r="K5" s="157" t="s">
        <v>61</v>
      </c>
      <c r="L5" s="158"/>
    </row>
    <row r="6" spans="1:12" s="57" customFormat="1" ht="100.5" customHeight="1">
      <c r="A6" s="141">
        <v>1</v>
      </c>
      <c r="B6" s="138" t="s">
        <v>68</v>
      </c>
      <c r="C6" s="135">
        <f>3800000/1000000</f>
        <v>3.8</v>
      </c>
      <c r="D6" s="135">
        <f>3800000/1000000</f>
        <v>3.8</v>
      </c>
      <c r="E6" s="141" t="s">
        <v>43</v>
      </c>
      <c r="F6" s="56" t="s">
        <v>83</v>
      </c>
      <c r="G6" s="88">
        <f>2897500/1000000</f>
        <v>2.8975</v>
      </c>
      <c r="H6" s="138" t="s">
        <v>83</v>
      </c>
      <c r="I6" s="135">
        <f>2897500/1000000</f>
        <v>2.8975</v>
      </c>
      <c r="J6" s="138" t="s">
        <v>84</v>
      </c>
      <c r="K6" s="141"/>
      <c r="L6" s="144"/>
    </row>
    <row r="7" spans="1:12" s="57" customFormat="1" ht="58.5" customHeight="1">
      <c r="A7" s="142"/>
      <c r="B7" s="139"/>
      <c r="C7" s="136"/>
      <c r="D7" s="136"/>
      <c r="E7" s="142"/>
      <c r="F7" s="71" t="s">
        <v>85</v>
      </c>
      <c r="G7" s="88">
        <f>2978872/1000000</f>
        <v>2.978872</v>
      </c>
      <c r="H7" s="139"/>
      <c r="I7" s="136"/>
      <c r="J7" s="139"/>
      <c r="K7" s="142"/>
      <c r="L7" s="145"/>
    </row>
    <row r="8" spans="1:12" s="57" customFormat="1" ht="58.5" customHeight="1">
      <c r="A8" s="142"/>
      <c r="B8" s="139"/>
      <c r="C8" s="136"/>
      <c r="D8" s="136"/>
      <c r="E8" s="142"/>
      <c r="F8" s="71" t="s">
        <v>86</v>
      </c>
      <c r="G8" s="88">
        <f>3435000/1000000</f>
        <v>3.4350000000000001</v>
      </c>
      <c r="H8" s="139"/>
      <c r="I8" s="136"/>
      <c r="J8" s="139"/>
      <c r="K8" s="142"/>
      <c r="L8" s="145"/>
    </row>
    <row r="9" spans="1:12" s="57" customFormat="1" ht="58.5" customHeight="1">
      <c r="A9" s="142"/>
      <c r="B9" s="139"/>
      <c r="C9" s="136"/>
      <c r="D9" s="136"/>
      <c r="E9" s="142"/>
      <c r="F9" s="71" t="s">
        <v>87</v>
      </c>
      <c r="G9" s="88">
        <f>3600000/1000000</f>
        <v>3.6</v>
      </c>
      <c r="H9" s="139"/>
      <c r="I9" s="136"/>
      <c r="J9" s="139"/>
      <c r="K9" s="142"/>
      <c r="L9" s="145"/>
    </row>
    <row r="10" spans="1:12" s="57" customFormat="1" ht="58.5" customHeight="1">
      <c r="A10" s="143"/>
      <c r="B10" s="140"/>
      <c r="C10" s="137"/>
      <c r="D10" s="137"/>
      <c r="E10" s="143"/>
      <c r="F10" s="71" t="s">
        <v>88</v>
      </c>
      <c r="G10" s="88">
        <f>3800000/1000000</f>
        <v>3.8</v>
      </c>
      <c r="H10" s="140"/>
      <c r="I10" s="137"/>
      <c r="J10" s="140"/>
      <c r="K10" s="143"/>
      <c r="L10" s="146"/>
    </row>
    <row r="11" spans="1:12" s="57" customFormat="1" ht="42" customHeight="1">
      <c r="A11" s="141">
        <v>2</v>
      </c>
      <c r="B11" s="138" t="s">
        <v>54</v>
      </c>
      <c r="C11" s="159">
        <f>1712000/1000000</f>
        <v>1.712</v>
      </c>
      <c r="D11" s="159">
        <f>1712000/1000000</f>
        <v>1.712</v>
      </c>
      <c r="E11" s="141" t="s">
        <v>43</v>
      </c>
      <c r="F11" s="71" t="s">
        <v>89</v>
      </c>
      <c r="G11" s="74">
        <f>1697500/1000000</f>
        <v>1.6975</v>
      </c>
      <c r="H11" s="138" t="s">
        <v>89</v>
      </c>
      <c r="I11" s="159">
        <f>1697500/1000000</f>
        <v>1.6975</v>
      </c>
      <c r="J11" s="138" t="s">
        <v>84</v>
      </c>
      <c r="K11" s="162"/>
      <c r="L11" s="165"/>
    </row>
    <row r="12" spans="1:12" s="57" customFormat="1" ht="36">
      <c r="A12" s="142"/>
      <c r="B12" s="139"/>
      <c r="C12" s="160"/>
      <c r="D12" s="160"/>
      <c r="E12" s="142"/>
      <c r="F12" s="71" t="s">
        <v>90</v>
      </c>
      <c r="G12" s="74">
        <f>1704000/1000000</f>
        <v>1.704</v>
      </c>
      <c r="H12" s="139"/>
      <c r="I12" s="160"/>
      <c r="J12" s="139"/>
      <c r="K12" s="163"/>
      <c r="L12" s="166"/>
    </row>
    <row r="13" spans="1:12" s="57" customFormat="1" ht="36">
      <c r="A13" s="143"/>
      <c r="B13" s="140"/>
      <c r="C13" s="161"/>
      <c r="D13" s="161"/>
      <c r="E13" s="143"/>
      <c r="F13" s="71" t="s">
        <v>91</v>
      </c>
      <c r="G13" s="74">
        <f>1710000/1000000</f>
        <v>1.71</v>
      </c>
      <c r="H13" s="140"/>
      <c r="I13" s="161"/>
      <c r="J13" s="140"/>
      <c r="K13" s="164"/>
      <c r="L13" s="167"/>
    </row>
    <row r="14" spans="1:12" s="57" customFormat="1" ht="42" customHeight="1">
      <c r="A14" s="141">
        <v>3</v>
      </c>
      <c r="B14" s="138" t="s">
        <v>45</v>
      </c>
      <c r="C14" s="159">
        <f>1899300/1000000</f>
        <v>1.8993</v>
      </c>
      <c r="D14" s="159">
        <f>1899300/1000000</f>
        <v>1.8993</v>
      </c>
      <c r="E14" s="141" t="s">
        <v>43</v>
      </c>
      <c r="F14" s="71" t="s">
        <v>89</v>
      </c>
      <c r="G14" s="74">
        <f>1885000/1000000</f>
        <v>1.885</v>
      </c>
      <c r="H14" s="138" t="s">
        <v>89</v>
      </c>
      <c r="I14" s="159">
        <f>1885000/1000000</f>
        <v>1.885</v>
      </c>
      <c r="J14" s="138" t="s">
        <v>84</v>
      </c>
      <c r="K14" s="162"/>
      <c r="L14" s="165"/>
    </row>
    <row r="15" spans="1:12" s="57" customFormat="1" ht="36">
      <c r="A15" s="142"/>
      <c r="B15" s="139"/>
      <c r="C15" s="160"/>
      <c r="D15" s="160"/>
      <c r="E15" s="142"/>
      <c r="F15" s="71" t="s">
        <v>90</v>
      </c>
      <c r="G15" s="74">
        <f>1890000/1000000</f>
        <v>1.89</v>
      </c>
      <c r="H15" s="139"/>
      <c r="I15" s="160"/>
      <c r="J15" s="139"/>
      <c r="K15" s="163"/>
      <c r="L15" s="166"/>
    </row>
    <row r="16" spans="1:12" s="57" customFormat="1" ht="36">
      <c r="A16" s="143"/>
      <c r="B16" s="140"/>
      <c r="C16" s="161"/>
      <c r="D16" s="161"/>
      <c r="E16" s="143"/>
      <c r="F16" s="71" t="s">
        <v>91</v>
      </c>
      <c r="G16" s="74">
        <f>1899000/1000000</f>
        <v>1.899</v>
      </c>
      <c r="H16" s="140"/>
      <c r="I16" s="161"/>
      <c r="J16" s="140"/>
      <c r="K16" s="164"/>
      <c r="L16" s="167"/>
    </row>
    <row r="17" spans="1:12" s="57" customFormat="1" ht="106.5" customHeight="1">
      <c r="A17" s="55">
        <v>4</v>
      </c>
      <c r="B17" s="59" t="s">
        <v>69</v>
      </c>
      <c r="C17" s="74">
        <f>408600/1000000</f>
        <v>0.40860000000000002</v>
      </c>
      <c r="D17" s="74">
        <f>408600/1000000</f>
        <v>0.40860000000000002</v>
      </c>
      <c r="E17" s="55" t="s">
        <v>4</v>
      </c>
      <c r="F17" s="71" t="s">
        <v>89</v>
      </c>
      <c r="G17" s="74">
        <f>408600/1000000</f>
        <v>0.40860000000000002</v>
      </c>
      <c r="H17" s="71" t="s">
        <v>89</v>
      </c>
      <c r="I17" s="74">
        <f>408600/1000000</f>
        <v>0.40860000000000002</v>
      </c>
      <c r="J17" s="59" t="s">
        <v>84</v>
      </c>
      <c r="K17" s="55"/>
      <c r="L17" s="89"/>
    </row>
    <row r="18" spans="1:12" s="57" customFormat="1" ht="105">
      <c r="A18" s="55">
        <v>5</v>
      </c>
      <c r="B18" s="59" t="s">
        <v>70</v>
      </c>
      <c r="C18" s="74">
        <f>375200/1000000</f>
        <v>0.37519999999999998</v>
      </c>
      <c r="D18" s="74">
        <f>375200/1000000</f>
        <v>0.37519999999999998</v>
      </c>
      <c r="E18" s="55" t="s">
        <v>4</v>
      </c>
      <c r="F18" s="56" t="s">
        <v>92</v>
      </c>
      <c r="G18" s="74">
        <f>375200/1000000</f>
        <v>0.37519999999999998</v>
      </c>
      <c r="H18" s="56" t="s">
        <v>92</v>
      </c>
      <c r="I18" s="74">
        <f>375200/1000000</f>
        <v>0.37519999999999998</v>
      </c>
      <c r="J18" s="59" t="s">
        <v>84</v>
      </c>
      <c r="K18" s="55"/>
      <c r="L18" s="89"/>
    </row>
    <row r="19" spans="1:12" s="57" customFormat="1" ht="105">
      <c r="A19" s="55">
        <v>6</v>
      </c>
      <c r="B19" s="59" t="s">
        <v>71</v>
      </c>
      <c r="C19" s="74">
        <f>463400/1000000</f>
        <v>0.46339999999999998</v>
      </c>
      <c r="D19" s="74">
        <f>463400/1000000</f>
        <v>0.46339999999999998</v>
      </c>
      <c r="E19" s="55" t="s">
        <v>4</v>
      </c>
      <c r="F19" s="56" t="s">
        <v>92</v>
      </c>
      <c r="G19" s="74">
        <f>463400/1000000</f>
        <v>0.46339999999999998</v>
      </c>
      <c r="H19" s="56" t="s">
        <v>92</v>
      </c>
      <c r="I19" s="74">
        <f>463400/1000000</f>
        <v>0.46339999999999998</v>
      </c>
      <c r="J19" s="131" t="s">
        <v>84</v>
      </c>
      <c r="K19" s="55"/>
      <c r="L19" s="89"/>
    </row>
    <row r="20" spans="1:12" s="57" customFormat="1" ht="105">
      <c r="A20" s="55">
        <v>7</v>
      </c>
      <c r="B20" s="59" t="s">
        <v>72</v>
      </c>
      <c r="C20" s="74">
        <f>493200/1000000</f>
        <v>0.49320000000000003</v>
      </c>
      <c r="D20" s="74">
        <f>493200/1000000</f>
        <v>0.49320000000000003</v>
      </c>
      <c r="E20" s="55" t="s">
        <v>4</v>
      </c>
      <c r="F20" s="71" t="s">
        <v>89</v>
      </c>
      <c r="G20" s="74">
        <f>493200/1000000</f>
        <v>0.49320000000000003</v>
      </c>
      <c r="H20" s="71" t="s">
        <v>89</v>
      </c>
      <c r="I20" s="74">
        <f>493200/1000000</f>
        <v>0.49320000000000003</v>
      </c>
      <c r="J20" s="131" t="s">
        <v>84</v>
      </c>
      <c r="K20" s="55"/>
      <c r="L20" s="89"/>
    </row>
    <row r="21" spans="1:12" s="57" customFormat="1" ht="105">
      <c r="A21" s="55">
        <v>8</v>
      </c>
      <c r="B21" s="59" t="s">
        <v>46</v>
      </c>
      <c r="C21" s="74">
        <f>497600/1000000</f>
        <v>0.49759999999999999</v>
      </c>
      <c r="D21" s="74">
        <f>497600/1000000</f>
        <v>0.49759999999999999</v>
      </c>
      <c r="E21" s="55" t="s">
        <v>4</v>
      </c>
      <c r="F21" s="71" t="s">
        <v>89</v>
      </c>
      <c r="G21" s="74">
        <f>497600/1000000</f>
        <v>0.49759999999999999</v>
      </c>
      <c r="H21" s="71" t="s">
        <v>89</v>
      </c>
      <c r="I21" s="74">
        <f>497600/1000000</f>
        <v>0.49759999999999999</v>
      </c>
      <c r="J21" s="131" t="s">
        <v>84</v>
      </c>
      <c r="K21" s="111"/>
      <c r="L21" s="111"/>
    </row>
    <row r="22" spans="1:12" s="57" customFormat="1" ht="105">
      <c r="A22" s="55">
        <v>9</v>
      </c>
      <c r="B22" s="59" t="s">
        <v>47</v>
      </c>
      <c r="C22" s="74">
        <f>310300/1000000</f>
        <v>0.31030000000000002</v>
      </c>
      <c r="D22" s="74">
        <f>310300/1000000</f>
        <v>0.31030000000000002</v>
      </c>
      <c r="E22" s="55" t="s">
        <v>4</v>
      </c>
      <c r="F22" s="71" t="s">
        <v>89</v>
      </c>
      <c r="G22" s="74">
        <f>310300/1000000</f>
        <v>0.31030000000000002</v>
      </c>
      <c r="H22" s="71" t="s">
        <v>89</v>
      </c>
      <c r="I22" s="74">
        <f>310300/1000000</f>
        <v>0.31030000000000002</v>
      </c>
      <c r="J22" s="131" t="s">
        <v>84</v>
      </c>
      <c r="K22" s="111"/>
      <c r="L22" s="111"/>
    </row>
    <row r="23" spans="1:12" s="57" customFormat="1" ht="105">
      <c r="A23" s="55">
        <v>10</v>
      </c>
      <c r="B23" s="59" t="s">
        <v>67</v>
      </c>
      <c r="C23" s="74">
        <f>267500/1000000</f>
        <v>0.26750000000000002</v>
      </c>
      <c r="D23" s="74">
        <f>267500/1000000</f>
        <v>0.26750000000000002</v>
      </c>
      <c r="E23" s="55" t="s">
        <v>4</v>
      </c>
      <c r="F23" s="71" t="s">
        <v>89</v>
      </c>
      <c r="G23" s="74">
        <f>267500/1000000</f>
        <v>0.26750000000000002</v>
      </c>
      <c r="H23" s="71" t="s">
        <v>89</v>
      </c>
      <c r="I23" s="74">
        <f>267500/1000000</f>
        <v>0.26750000000000002</v>
      </c>
      <c r="J23" s="131" t="s">
        <v>84</v>
      </c>
      <c r="K23" s="114"/>
      <c r="L23" s="115"/>
    </row>
    <row r="24" spans="1:12" s="57" customFormat="1" ht="105">
      <c r="A24" s="55">
        <v>11</v>
      </c>
      <c r="B24" s="59" t="s">
        <v>48</v>
      </c>
      <c r="C24" s="74">
        <f>101700/1000000</f>
        <v>0.1017</v>
      </c>
      <c r="D24" s="74">
        <f>101700/1000000</f>
        <v>0.1017</v>
      </c>
      <c r="E24" s="55" t="s">
        <v>4</v>
      </c>
      <c r="F24" s="71" t="s">
        <v>89</v>
      </c>
      <c r="G24" s="74">
        <f>101700/1000000</f>
        <v>0.1017</v>
      </c>
      <c r="H24" s="71" t="s">
        <v>89</v>
      </c>
      <c r="I24" s="74">
        <f>101700/1000000</f>
        <v>0.1017</v>
      </c>
      <c r="J24" s="59" t="s">
        <v>84</v>
      </c>
      <c r="K24" s="114"/>
      <c r="L24" s="115"/>
    </row>
    <row r="25" spans="1:12" s="57" customFormat="1" ht="105">
      <c r="A25" s="55">
        <v>12</v>
      </c>
      <c r="B25" s="59" t="s">
        <v>73</v>
      </c>
      <c r="C25" s="299">
        <f>499000/1000000</f>
        <v>0.499</v>
      </c>
      <c r="D25" s="299">
        <f>499000/1000000</f>
        <v>0.499</v>
      </c>
      <c r="E25" s="55" t="s">
        <v>4</v>
      </c>
      <c r="F25" s="71" t="s">
        <v>79</v>
      </c>
      <c r="G25" s="299">
        <f>499000/1000000</f>
        <v>0.499</v>
      </c>
      <c r="H25" s="71" t="s">
        <v>79</v>
      </c>
      <c r="I25" s="299">
        <f>499000/1000000</f>
        <v>0.499</v>
      </c>
      <c r="J25" s="59" t="s">
        <v>84</v>
      </c>
      <c r="K25" s="114"/>
      <c r="L25" s="115"/>
    </row>
    <row r="26" spans="1:12" s="57" customFormat="1" ht="105">
      <c r="A26" s="55">
        <v>13</v>
      </c>
      <c r="B26" s="59" t="s">
        <v>74</v>
      </c>
      <c r="C26" s="299">
        <f>496000/1000000</f>
        <v>0.496</v>
      </c>
      <c r="D26" s="299">
        <f>496000/1000000</f>
        <v>0.496</v>
      </c>
      <c r="E26" s="55" t="s">
        <v>4</v>
      </c>
      <c r="F26" s="71" t="s">
        <v>79</v>
      </c>
      <c r="G26" s="299">
        <f>496000/1000000</f>
        <v>0.496</v>
      </c>
      <c r="H26" s="71" t="s">
        <v>79</v>
      </c>
      <c r="I26" s="299">
        <f>496000/1000000</f>
        <v>0.496</v>
      </c>
      <c r="J26" s="59" t="s">
        <v>84</v>
      </c>
      <c r="K26" s="114"/>
      <c r="L26" s="115"/>
    </row>
  </sheetData>
  <mergeCells count="37">
    <mergeCell ref="A14:A16"/>
    <mergeCell ref="B14:B16"/>
    <mergeCell ref="C14:C16"/>
    <mergeCell ref="D14:D16"/>
    <mergeCell ref="E14:E16"/>
    <mergeCell ref="J11:J13"/>
    <mergeCell ref="K11:K13"/>
    <mergeCell ref="L11:L13"/>
    <mergeCell ref="H11:H13"/>
    <mergeCell ref="I11:I13"/>
    <mergeCell ref="H14:H16"/>
    <mergeCell ref="J14:J16"/>
    <mergeCell ref="I14:I16"/>
    <mergeCell ref="K14:K16"/>
    <mergeCell ref="L14:L16"/>
    <mergeCell ref="D11:D13"/>
    <mergeCell ref="E11:E13"/>
    <mergeCell ref="C11:C13"/>
    <mergeCell ref="B11:B13"/>
    <mergeCell ref="A11:A13"/>
    <mergeCell ref="A1:L1"/>
    <mergeCell ref="A2:L2"/>
    <mergeCell ref="A3:L3"/>
    <mergeCell ref="A4:L4"/>
    <mergeCell ref="F5:G5"/>
    <mergeCell ref="H5:I5"/>
    <mergeCell ref="K5:L5"/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8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C7" sqref="C7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3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</row>
    <row r="2" spans="1:27" ht="66" customHeight="1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1"/>
    </row>
    <row r="3" spans="1:27" ht="26.25" customHeight="1">
      <c r="A3" s="185" t="s">
        <v>0</v>
      </c>
      <c r="B3" s="187" t="s">
        <v>1</v>
      </c>
      <c r="C3" s="187" t="s">
        <v>15</v>
      </c>
      <c r="D3" s="189" t="s">
        <v>2</v>
      </c>
      <c r="E3" s="191" t="s">
        <v>3</v>
      </c>
      <c r="F3" s="191" t="s">
        <v>4</v>
      </c>
      <c r="G3" s="191" t="s">
        <v>5</v>
      </c>
      <c r="H3" s="193" t="s">
        <v>6</v>
      </c>
      <c r="I3" s="197" t="s">
        <v>7</v>
      </c>
      <c r="J3" s="198"/>
      <c r="K3" s="198"/>
      <c r="L3" s="198"/>
      <c r="M3" s="198"/>
      <c r="N3" s="198"/>
      <c r="O3" s="198"/>
      <c r="P3" s="199"/>
      <c r="Q3" s="172" t="s">
        <v>8</v>
      </c>
      <c r="R3" s="173"/>
      <c r="S3" s="173"/>
      <c r="T3" s="174"/>
      <c r="U3" s="174"/>
      <c r="V3" s="175"/>
      <c r="W3" s="176" t="s">
        <v>10</v>
      </c>
      <c r="X3" s="177"/>
      <c r="Y3" s="177"/>
      <c r="Z3" s="177"/>
      <c r="AA3" s="178"/>
    </row>
    <row r="4" spans="1:27" s="3" customFormat="1" ht="24" customHeight="1">
      <c r="A4" s="186"/>
      <c r="B4" s="188"/>
      <c r="C4" s="188"/>
      <c r="D4" s="190"/>
      <c r="E4" s="192"/>
      <c r="F4" s="192"/>
      <c r="G4" s="192"/>
      <c r="H4" s="194"/>
      <c r="I4" s="181" t="s">
        <v>16</v>
      </c>
      <c r="J4" s="200" t="s">
        <v>17</v>
      </c>
      <c r="K4" s="200" t="s">
        <v>11</v>
      </c>
      <c r="L4" s="200" t="s">
        <v>12</v>
      </c>
      <c r="M4" s="200" t="s">
        <v>13</v>
      </c>
      <c r="N4" s="200" t="s">
        <v>55</v>
      </c>
      <c r="O4" s="200" t="s">
        <v>56</v>
      </c>
      <c r="P4" s="179" t="s">
        <v>14</v>
      </c>
      <c r="Q4" s="181" t="s">
        <v>26</v>
      </c>
      <c r="R4" s="200" t="s">
        <v>57</v>
      </c>
      <c r="S4" s="200" t="s">
        <v>58</v>
      </c>
      <c r="T4" s="200" t="s">
        <v>18</v>
      </c>
      <c r="U4" s="200" t="s">
        <v>59</v>
      </c>
      <c r="V4" s="179" t="s">
        <v>19</v>
      </c>
      <c r="W4" s="181" t="s">
        <v>20</v>
      </c>
      <c r="X4" s="195" t="s">
        <v>9</v>
      </c>
      <c r="Y4" s="196"/>
      <c r="Z4" s="183" t="s">
        <v>35</v>
      </c>
      <c r="AA4" s="184"/>
    </row>
    <row r="5" spans="1:27" s="3" customFormat="1" ht="201.75" customHeight="1">
      <c r="A5" s="186"/>
      <c r="B5" s="188"/>
      <c r="C5" s="188"/>
      <c r="D5" s="190"/>
      <c r="E5" s="192"/>
      <c r="F5" s="192"/>
      <c r="G5" s="192"/>
      <c r="H5" s="194"/>
      <c r="I5" s="186"/>
      <c r="J5" s="188"/>
      <c r="K5" s="188"/>
      <c r="L5" s="188"/>
      <c r="M5" s="188"/>
      <c r="N5" s="188"/>
      <c r="O5" s="188"/>
      <c r="P5" s="180"/>
      <c r="Q5" s="182"/>
      <c r="R5" s="188"/>
      <c r="S5" s="188"/>
      <c r="T5" s="188"/>
      <c r="U5" s="188"/>
      <c r="V5" s="180"/>
      <c r="W5" s="182"/>
      <c r="X5" s="123" t="s">
        <v>24</v>
      </c>
      <c r="Y5" s="123" t="s">
        <v>27</v>
      </c>
      <c r="Z5" s="121" t="s">
        <v>40</v>
      </c>
      <c r="AA5" s="65" t="s">
        <v>41</v>
      </c>
    </row>
    <row r="6" spans="1:27" s="3" customFormat="1" ht="201.75" customHeight="1">
      <c r="A6" s="92">
        <v>1</v>
      </c>
      <c r="B6" s="59" t="s">
        <v>73</v>
      </c>
      <c r="C6" s="93">
        <f>499000/1000000</f>
        <v>0.499</v>
      </c>
      <c r="D6" s="66"/>
      <c r="E6" s="67"/>
      <c r="F6" s="67"/>
      <c r="G6" s="67"/>
      <c r="H6" s="69"/>
      <c r="I6" s="91" t="s">
        <v>49</v>
      </c>
      <c r="J6" s="93">
        <f>499000/1000000</f>
        <v>0.499</v>
      </c>
      <c r="K6" s="118" t="s">
        <v>76</v>
      </c>
      <c r="L6" s="118" t="s">
        <v>75</v>
      </c>
      <c r="M6" s="117" t="s">
        <v>75</v>
      </c>
      <c r="N6" s="68"/>
      <c r="O6" s="116"/>
      <c r="P6" s="116"/>
      <c r="Q6" s="70" t="s">
        <v>79</v>
      </c>
      <c r="R6" s="130" t="s">
        <v>80</v>
      </c>
      <c r="S6" s="116" t="s">
        <v>82</v>
      </c>
      <c r="T6" s="93">
        <f>499000/1000000</f>
        <v>0.499</v>
      </c>
      <c r="U6" s="132"/>
      <c r="V6" s="72"/>
      <c r="W6" s="68"/>
      <c r="X6" s="68"/>
      <c r="Y6" s="68"/>
      <c r="Z6" s="129"/>
      <c r="AA6" s="128"/>
    </row>
    <row r="7" spans="1:27" s="3" customFormat="1" ht="63.75" customHeight="1">
      <c r="A7" s="92">
        <v>2</v>
      </c>
      <c r="B7" s="59" t="s">
        <v>74</v>
      </c>
      <c r="C7" s="93">
        <f>496000/1000000</f>
        <v>0.496</v>
      </c>
      <c r="D7" s="66"/>
      <c r="E7" s="67"/>
      <c r="F7" s="67"/>
      <c r="G7" s="67"/>
      <c r="H7" s="69"/>
      <c r="I7" s="91" t="s">
        <v>50</v>
      </c>
      <c r="J7" s="93">
        <f>496000/1000000</f>
        <v>0.496</v>
      </c>
      <c r="K7" s="118" t="s">
        <v>77</v>
      </c>
      <c r="L7" s="118" t="s">
        <v>78</v>
      </c>
      <c r="M7" s="118" t="s">
        <v>78</v>
      </c>
      <c r="N7" s="68"/>
      <c r="O7" s="116"/>
      <c r="P7" s="116"/>
      <c r="Q7" s="70" t="s">
        <v>79</v>
      </c>
      <c r="R7" s="130" t="s">
        <v>80</v>
      </c>
      <c r="S7" s="116" t="s">
        <v>81</v>
      </c>
      <c r="T7" s="93">
        <f>496000/1000000</f>
        <v>0.496</v>
      </c>
      <c r="U7" s="132"/>
      <c r="V7" s="72"/>
      <c r="W7" s="68"/>
      <c r="X7" s="68"/>
      <c r="Y7" s="68"/>
      <c r="Z7" s="31"/>
      <c r="AA7" s="30"/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topLeftCell="A8" zoomScale="75" zoomScaleNormal="75" workbookViewId="0">
      <selection activeCell="V18" sqref="V18"/>
    </sheetView>
  </sheetViews>
  <sheetFormatPr defaultColWidth="9.140625" defaultRowHeight="21"/>
  <cols>
    <col min="1" max="1" width="5.7109375" style="108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5" customWidth="1"/>
    <col min="10" max="10" width="13" style="4" bestFit="1" customWidth="1"/>
    <col min="11" max="11" width="10.7109375" style="96" bestFit="1" customWidth="1"/>
    <col min="12" max="12" width="11.5703125" style="96" customWidth="1"/>
    <col min="13" max="13" width="10.7109375" style="103" customWidth="1"/>
    <col min="14" max="14" width="13.140625" style="96" customWidth="1"/>
    <col min="15" max="15" width="13.28515625" style="96" customWidth="1"/>
    <col min="16" max="16" width="11.140625" style="96" bestFit="1" customWidth="1"/>
    <col min="17" max="17" width="31.5703125" style="96" customWidth="1"/>
    <col min="18" max="18" width="19.85546875" style="109" customWidth="1"/>
    <col min="19" max="19" width="19.5703125" style="96" customWidth="1"/>
    <col min="20" max="20" width="10.85546875" style="96" bestFit="1" customWidth="1"/>
    <col min="21" max="21" width="34.28515625" style="104" customWidth="1"/>
    <col min="22" max="22" width="17.42578125" style="58" bestFit="1" customWidth="1"/>
    <col min="23" max="23" width="33.28515625" style="58" customWidth="1"/>
    <col min="24" max="24" width="10" style="58" customWidth="1"/>
    <col min="25" max="25" width="21.140625" style="58" bestFit="1" customWidth="1"/>
    <col min="26" max="26" width="16.42578125" style="58" customWidth="1"/>
    <col min="27" max="16384" width="9.140625" style="1"/>
  </cols>
  <sheetData>
    <row r="1" spans="1:66" ht="33" customHeight="1" thickBot="1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58"/>
    </row>
    <row r="2" spans="1:66" ht="66" customHeight="1" thickBot="1">
      <c r="A2" s="169" t="s">
        <v>63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</row>
    <row r="3" spans="1:66" ht="26.25" customHeight="1">
      <c r="A3" s="185" t="s">
        <v>0</v>
      </c>
      <c r="B3" s="187" t="s">
        <v>1</v>
      </c>
      <c r="C3" s="187" t="s">
        <v>15</v>
      </c>
      <c r="D3" s="189" t="s">
        <v>2</v>
      </c>
      <c r="E3" s="191" t="s">
        <v>3</v>
      </c>
      <c r="F3" s="191" t="s">
        <v>4</v>
      </c>
      <c r="G3" s="191" t="s">
        <v>5</v>
      </c>
      <c r="H3" s="193" t="s">
        <v>6</v>
      </c>
      <c r="I3" s="197" t="s">
        <v>7</v>
      </c>
      <c r="J3" s="198"/>
      <c r="K3" s="198"/>
      <c r="L3" s="198"/>
      <c r="M3" s="198"/>
      <c r="N3" s="198"/>
      <c r="O3" s="198"/>
      <c r="P3" s="199"/>
      <c r="Q3" s="272" t="s">
        <v>8</v>
      </c>
      <c r="R3" s="272"/>
      <c r="S3" s="272"/>
      <c r="T3" s="273"/>
      <c r="U3" s="273"/>
      <c r="V3" s="274"/>
      <c r="W3" s="275" t="s">
        <v>10</v>
      </c>
      <c r="X3" s="276"/>
      <c r="Y3" s="276"/>
      <c r="Z3" s="276"/>
      <c r="AA3" s="276"/>
      <c r="AB3" s="277"/>
    </row>
    <row r="4" spans="1:66" s="3" customFormat="1" ht="24" customHeight="1">
      <c r="A4" s="186"/>
      <c r="B4" s="188"/>
      <c r="C4" s="188"/>
      <c r="D4" s="190"/>
      <c r="E4" s="192"/>
      <c r="F4" s="192"/>
      <c r="G4" s="192"/>
      <c r="H4" s="194"/>
      <c r="I4" s="181" t="s">
        <v>16</v>
      </c>
      <c r="J4" s="200" t="s">
        <v>17</v>
      </c>
      <c r="K4" s="200" t="s">
        <v>11</v>
      </c>
      <c r="L4" s="200" t="s">
        <v>12</v>
      </c>
      <c r="M4" s="200" t="s">
        <v>13</v>
      </c>
      <c r="N4" s="200" t="s">
        <v>60</v>
      </c>
      <c r="O4" s="200" t="s">
        <v>21</v>
      </c>
      <c r="P4" s="179" t="s">
        <v>14</v>
      </c>
      <c r="Q4" s="267" t="s">
        <v>26</v>
      </c>
      <c r="R4" s="267" t="s">
        <v>57</v>
      </c>
      <c r="S4" s="267" t="s">
        <v>58</v>
      </c>
      <c r="T4" s="284" t="s">
        <v>22</v>
      </c>
      <c r="U4" s="200" t="s">
        <v>23</v>
      </c>
      <c r="V4" s="200" t="s">
        <v>44</v>
      </c>
      <c r="W4" s="266" t="s">
        <v>20</v>
      </c>
      <c r="X4" s="267"/>
      <c r="Y4" s="281" t="s">
        <v>9</v>
      </c>
      <c r="Z4" s="282"/>
      <c r="AA4" s="183" t="s">
        <v>35</v>
      </c>
      <c r="AB4" s="184"/>
    </row>
    <row r="5" spans="1:66" s="3" customFormat="1" ht="187.5" customHeight="1">
      <c r="A5" s="186"/>
      <c r="B5" s="188"/>
      <c r="C5" s="188"/>
      <c r="D5" s="279"/>
      <c r="E5" s="280"/>
      <c r="F5" s="280"/>
      <c r="G5" s="192"/>
      <c r="H5" s="194"/>
      <c r="I5" s="186"/>
      <c r="J5" s="188"/>
      <c r="K5" s="188"/>
      <c r="L5" s="188"/>
      <c r="M5" s="278"/>
      <c r="N5" s="188"/>
      <c r="O5" s="188"/>
      <c r="P5" s="180"/>
      <c r="Q5" s="283"/>
      <c r="R5" s="283"/>
      <c r="S5" s="283"/>
      <c r="T5" s="285"/>
      <c r="U5" s="188"/>
      <c r="V5" s="278"/>
      <c r="W5" s="268"/>
      <c r="X5" s="269"/>
      <c r="Y5" s="123" t="s">
        <v>24</v>
      </c>
      <c r="Z5" s="123" t="s">
        <v>27</v>
      </c>
      <c r="AA5" s="121" t="s">
        <v>40</v>
      </c>
      <c r="AB5" s="122" t="s">
        <v>41</v>
      </c>
      <c r="AE5" s="9"/>
    </row>
    <row r="6" spans="1:66" s="3" customFormat="1">
      <c r="A6" s="260">
        <v>1</v>
      </c>
      <c r="B6" s="138" t="s">
        <v>53</v>
      </c>
      <c r="C6" s="135">
        <f>3800000/1000000</f>
        <v>3.8</v>
      </c>
      <c r="D6" s="263"/>
      <c r="E6" s="251"/>
      <c r="F6" s="263"/>
      <c r="G6" s="251"/>
      <c r="H6" s="254"/>
      <c r="I6" s="248" t="s">
        <v>52</v>
      </c>
      <c r="J6" s="135">
        <f>3800000/1000000</f>
        <v>3.8</v>
      </c>
      <c r="K6" s="221" t="s">
        <v>94</v>
      </c>
      <c r="L6" s="221" t="s">
        <v>93</v>
      </c>
      <c r="M6" s="221" t="s">
        <v>95</v>
      </c>
      <c r="N6" s="141"/>
      <c r="O6" s="221"/>
      <c r="P6" s="227"/>
      <c r="Q6" s="239" t="s">
        <v>83</v>
      </c>
      <c r="R6" s="242" t="s">
        <v>96</v>
      </c>
      <c r="S6" s="245">
        <v>66109334061</v>
      </c>
      <c r="T6" s="135">
        <f>2897500/1000000</f>
        <v>2.8975</v>
      </c>
      <c r="U6" s="141"/>
      <c r="V6" s="230"/>
      <c r="W6" s="56" t="s">
        <v>83</v>
      </c>
      <c r="X6" s="88">
        <f>2897500/1000000</f>
        <v>2.8975</v>
      </c>
      <c r="Y6" s="245"/>
      <c r="Z6" s="233"/>
      <c r="AA6" s="236"/>
      <c r="AB6" s="201"/>
    </row>
    <row r="7" spans="1:66" s="3" customFormat="1" ht="42">
      <c r="A7" s="261"/>
      <c r="B7" s="139"/>
      <c r="C7" s="136"/>
      <c r="D7" s="264"/>
      <c r="E7" s="252"/>
      <c r="F7" s="264"/>
      <c r="G7" s="252"/>
      <c r="H7" s="255"/>
      <c r="I7" s="249"/>
      <c r="J7" s="136"/>
      <c r="K7" s="222"/>
      <c r="L7" s="222"/>
      <c r="M7" s="222"/>
      <c r="N7" s="142"/>
      <c r="O7" s="222"/>
      <c r="P7" s="228"/>
      <c r="Q7" s="240"/>
      <c r="R7" s="243"/>
      <c r="S7" s="246"/>
      <c r="T7" s="136"/>
      <c r="U7" s="142"/>
      <c r="V7" s="231"/>
      <c r="W7" s="71" t="s">
        <v>85</v>
      </c>
      <c r="X7" s="88">
        <f>2978872/1000000</f>
        <v>2.978872</v>
      </c>
      <c r="Y7" s="246"/>
      <c r="Z7" s="234"/>
      <c r="AA7" s="237"/>
      <c r="AB7" s="202"/>
    </row>
    <row r="8" spans="1:66" s="3" customFormat="1">
      <c r="A8" s="261"/>
      <c r="B8" s="139"/>
      <c r="C8" s="136"/>
      <c r="D8" s="264"/>
      <c r="E8" s="252"/>
      <c r="F8" s="264"/>
      <c r="G8" s="252"/>
      <c r="H8" s="255"/>
      <c r="I8" s="249"/>
      <c r="J8" s="136"/>
      <c r="K8" s="222"/>
      <c r="L8" s="222"/>
      <c r="M8" s="222"/>
      <c r="N8" s="142"/>
      <c r="O8" s="222"/>
      <c r="P8" s="228"/>
      <c r="Q8" s="240"/>
      <c r="R8" s="243"/>
      <c r="S8" s="246"/>
      <c r="T8" s="136"/>
      <c r="U8" s="142"/>
      <c r="V8" s="231"/>
      <c r="W8" s="71" t="s">
        <v>86</v>
      </c>
      <c r="X8" s="88">
        <f>3435000/1000000</f>
        <v>3.4350000000000001</v>
      </c>
      <c r="Y8" s="246"/>
      <c r="Z8" s="234"/>
      <c r="AA8" s="237"/>
      <c r="AB8" s="202"/>
    </row>
    <row r="9" spans="1:66" s="3" customFormat="1" ht="42">
      <c r="A9" s="261"/>
      <c r="B9" s="139"/>
      <c r="C9" s="136"/>
      <c r="D9" s="264"/>
      <c r="E9" s="252"/>
      <c r="F9" s="264"/>
      <c r="G9" s="252"/>
      <c r="H9" s="255"/>
      <c r="I9" s="249"/>
      <c r="J9" s="136"/>
      <c r="K9" s="222"/>
      <c r="L9" s="222"/>
      <c r="M9" s="222"/>
      <c r="N9" s="142"/>
      <c r="O9" s="222"/>
      <c r="P9" s="228"/>
      <c r="Q9" s="240"/>
      <c r="R9" s="243"/>
      <c r="S9" s="246"/>
      <c r="T9" s="136"/>
      <c r="U9" s="142"/>
      <c r="V9" s="231"/>
      <c r="W9" s="71" t="s">
        <v>87</v>
      </c>
      <c r="X9" s="88">
        <f>3600000/1000000</f>
        <v>3.6</v>
      </c>
      <c r="Y9" s="246"/>
      <c r="Z9" s="234"/>
      <c r="AA9" s="237"/>
      <c r="AB9" s="202"/>
    </row>
    <row r="10" spans="1:66" s="3" customFormat="1">
      <c r="A10" s="262"/>
      <c r="B10" s="140"/>
      <c r="C10" s="137"/>
      <c r="D10" s="265"/>
      <c r="E10" s="253"/>
      <c r="F10" s="265"/>
      <c r="G10" s="253"/>
      <c r="H10" s="256"/>
      <c r="I10" s="250"/>
      <c r="J10" s="137"/>
      <c r="K10" s="223"/>
      <c r="L10" s="223"/>
      <c r="M10" s="223"/>
      <c r="N10" s="143"/>
      <c r="O10" s="223"/>
      <c r="P10" s="229"/>
      <c r="Q10" s="241"/>
      <c r="R10" s="244"/>
      <c r="S10" s="247"/>
      <c r="T10" s="137"/>
      <c r="U10" s="143"/>
      <c r="V10" s="232"/>
      <c r="W10" s="71" t="s">
        <v>88</v>
      </c>
      <c r="X10" s="88">
        <f>3800000/1000000</f>
        <v>3.8</v>
      </c>
      <c r="Y10" s="247"/>
      <c r="Z10" s="235"/>
      <c r="AA10" s="238"/>
      <c r="AB10" s="203"/>
    </row>
    <row r="11" spans="1:66" s="3" customFormat="1" ht="35.25" customHeight="1">
      <c r="A11" s="260">
        <v>2</v>
      </c>
      <c r="B11" s="138" t="s">
        <v>54</v>
      </c>
      <c r="C11" s="159">
        <f>1712000/1000000</f>
        <v>1.712</v>
      </c>
      <c r="D11" s="257"/>
      <c r="E11" s="251"/>
      <c r="F11" s="251"/>
      <c r="G11" s="251"/>
      <c r="H11" s="254"/>
      <c r="I11" s="248" t="s">
        <v>49</v>
      </c>
      <c r="J11" s="159">
        <f>1712000/1000000</f>
        <v>1.712</v>
      </c>
      <c r="K11" s="221" t="s">
        <v>99</v>
      </c>
      <c r="L11" s="221" t="s">
        <v>98</v>
      </c>
      <c r="M11" s="221" t="s">
        <v>76</v>
      </c>
      <c r="N11" s="141"/>
      <c r="O11" s="221"/>
      <c r="P11" s="227"/>
      <c r="Q11" s="216" t="s">
        <v>89</v>
      </c>
      <c r="R11" s="219" t="s">
        <v>97</v>
      </c>
      <c r="S11" s="220" t="s">
        <v>116</v>
      </c>
      <c r="T11" s="159">
        <f>1697500/1000000</f>
        <v>1.6975</v>
      </c>
      <c r="U11" s="162"/>
      <c r="V11" s="213"/>
      <c r="W11" s="71" t="s">
        <v>89</v>
      </c>
      <c r="X11" s="74">
        <f>1697500/1000000</f>
        <v>1.6975</v>
      </c>
      <c r="Y11" s="159"/>
      <c r="Z11" s="204"/>
      <c r="AA11" s="207"/>
      <c r="AB11" s="210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</row>
    <row r="12" spans="1:66" s="3" customFormat="1" ht="47.25" customHeight="1">
      <c r="A12" s="261"/>
      <c r="B12" s="139"/>
      <c r="C12" s="160"/>
      <c r="D12" s="258"/>
      <c r="E12" s="252"/>
      <c r="F12" s="252"/>
      <c r="G12" s="252"/>
      <c r="H12" s="255"/>
      <c r="I12" s="249"/>
      <c r="J12" s="160"/>
      <c r="K12" s="222"/>
      <c r="L12" s="222"/>
      <c r="M12" s="222"/>
      <c r="N12" s="142"/>
      <c r="O12" s="222"/>
      <c r="P12" s="228"/>
      <c r="Q12" s="217"/>
      <c r="R12" s="160"/>
      <c r="S12" s="205"/>
      <c r="T12" s="160"/>
      <c r="U12" s="163"/>
      <c r="V12" s="214"/>
      <c r="W12" s="71" t="s">
        <v>90</v>
      </c>
      <c r="X12" s="74">
        <f>1704000/1000000</f>
        <v>1.704</v>
      </c>
      <c r="Y12" s="160"/>
      <c r="Z12" s="205"/>
      <c r="AA12" s="208"/>
      <c r="AB12" s="211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</row>
    <row r="13" spans="1:66" s="3" customFormat="1" ht="47.25" customHeight="1">
      <c r="A13" s="262"/>
      <c r="B13" s="140"/>
      <c r="C13" s="161"/>
      <c r="D13" s="259"/>
      <c r="E13" s="253"/>
      <c r="F13" s="253"/>
      <c r="G13" s="253"/>
      <c r="H13" s="256"/>
      <c r="I13" s="250"/>
      <c r="J13" s="161"/>
      <c r="K13" s="223"/>
      <c r="L13" s="223"/>
      <c r="M13" s="223"/>
      <c r="N13" s="143"/>
      <c r="O13" s="223"/>
      <c r="P13" s="229"/>
      <c r="Q13" s="218"/>
      <c r="R13" s="161"/>
      <c r="S13" s="206"/>
      <c r="T13" s="161"/>
      <c r="U13" s="164"/>
      <c r="V13" s="215"/>
      <c r="W13" s="71" t="s">
        <v>91</v>
      </c>
      <c r="X13" s="74">
        <f>1710000/1000000</f>
        <v>1.71</v>
      </c>
      <c r="Y13" s="161"/>
      <c r="Z13" s="206"/>
      <c r="AA13" s="209"/>
      <c r="AB13" s="212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</row>
    <row r="14" spans="1:66" s="3" customFormat="1" ht="47.25" customHeight="1">
      <c r="A14" s="260">
        <v>3</v>
      </c>
      <c r="B14" s="138" t="s">
        <v>45</v>
      </c>
      <c r="C14" s="159">
        <f>1899300/1000000</f>
        <v>1.8993</v>
      </c>
      <c r="D14" s="257"/>
      <c r="E14" s="251"/>
      <c r="F14" s="251"/>
      <c r="G14" s="251"/>
      <c r="H14" s="254"/>
      <c r="I14" s="248" t="s">
        <v>49</v>
      </c>
      <c r="J14" s="159">
        <f>1899300/1000000</f>
        <v>1.8993</v>
      </c>
      <c r="K14" s="221" t="s">
        <v>100</v>
      </c>
      <c r="L14" s="221" t="s">
        <v>101</v>
      </c>
      <c r="M14" s="224" t="s">
        <v>102</v>
      </c>
      <c r="N14" s="141"/>
      <c r="O14" s="221"/>
      <c r="P14" s="227"/>
      <c r="Q14" s="216" t="s">
        <v>89</v>
      </c>
      <c r="R14" s="219" t="s">
        <v>97</v>
      </c>
      <c r="S14" s="220" t="s">
        <v>117</v>
      </c>
      <c r="T14" s="159">
        <f>1885000/1000000</f>
        <v>1.885</v>
      </c>
      <c r="U14" s="162"/>
      <c r="V14" s="213"/>
      <c r="W14" s="71" t="s">
        <v>89</v>
      </c>
      <c r="X14" s="74">
        <f>1885000/1000000</f>
        <v>1.885</v>
      </c>
      <c r="Y14" s="159"/>
      <c r="Z14" s="204"/>
      <c r="AA14" s="207"/>
      <c r="AB14" s="210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</row>
    <row r="15" spans="1:66" s="3" customFormat="1" ht="47.25" customHeight="1">
      <c r="A15" s="261"/>
      <c r="B15" s="139"/>
      <c r="C15" s="160"/>
      <c r="D15" s="258"/>
      <c r="E15" s="252"/>
      <c r="F15" s="252"/>
      <c r="G15" s="252"/>
      <c r="H15" s="255"/>
      <c r="I15" s="249"/>
      <c r="J15" s="160"/>
      <c r="K15" s="222"/>
      <c r="L15" s="222"/>
      <c r="M15" s="225"/>
      <c r="N15" s="142"/>
      <c r="O15" s="222"/>
      <c r="P15" s="228"/>
      <c r="Q15" s="217"/>
      <c r="R15" s="160"/>
      <c r="S15" s="205"/>
      <c r="T15" s="160"/>
      <c r="U15" s="163"/>
      <c r="V15" s="214"/>
      <c r="W15" s="71" t="s">
        <v>90</v>
      </c>
      <c r="X15" s="74">
        <f>1890000/1000000</f>
        <v>1.89</v>
      </c>
      <c r="Y15" s="160"/>
      <c r="Z15" s="205"/>
      <c r="AA15" s="208"/>
      <c r="AB15" s="211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</row>
    <row r="16" spans="1:66" s="3" customFormat="1" ht="47.25" customHeight="1">
      <c r="A16" s="262"/>
      <c r="B16" s="140"/>
      <c r="C16" s="161"/>
      <c r="D16" s="259"/>
      <c r="E16" s="253"/>
      <c r="F16" s="253"/>
      <c r="G16" s="253"/>
      <c r="H16" s="256"/>
      <c r="I16" s="250"/>
      <c r="J16" s="161"/>
      <c r="K16" s="223"/>
      <c r="L16" s="223"/>
      <c r="M16" s="226"/>
      <c r="N16" s="143"/>
      <c r="O16" s="223"/>
      <c r="P16" s="229"/>
      <c r="Q16" s="218"/>
      <c r="R16" s="161"/>
      <c r="S16" s="206"/>
      <c r="T16" s="161"/>
      <c r="U16" s="164"/>
      <c r="V16" s="215"/>
      <c r="W16" s="71" t="s">
        <v>91</v>
      </c>
      <c r="X16" s="74">
        <f>1899000/1000000</f>
        <v>1.899</v>
      </c>
      <c r="Y16" s="161"/>
      <c r="Z16" s="206"/>
      <c r="AA16" s="209"/>
      <c r="AB16" s="212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</row>
    <row r="17" spans="1:66" s="81" customFormat="1" ht="42">
      <c r="A17" s="107">
        <v>4</v>
      </c>
      <c r="B17" s="59" t="s">
        <v>69</v>
      </c>
      <c r="C17" s="74">
        <f>408600/1000000</f>
        <v>0.40860000000000002</v>
      </c>
      <c r="D17" s="77"/>
      <c r="E17" s="78"/>
      <c r="F17" s="77"/>
      <c r="G17" s="79"/>
      <c r="H17" s="80"/>
      <c r="I17" s="94" t="s">
        <v>52</v>
      </c>
      <c r="J17" s="74">
        <f>408600/1000000</f>
        <v>0.40860000000000002</v>
      </c>
      <c r="K17" s="105" t="s">
        <v>103</v>
      </c>
      <c r="L17" s="105" t="s">
        <v>75</v>
      </c>
      <c r="M17" s="105" t="s">
        <v>75</v>
      </c>
      <c r="N17" s="55"/>
      <c r="O17" s="110"/>
      <c r="P17" s="106"/>
      <c r="Q17" s="119" t="s">
        <v>89</v>
      </c>
      <c r="R17" s="133" t="s">
        <v>97</v>
      </c>
      <c r="S17" s="134" t="s">
        <v>109</v>
      </c>
      <c r="T17" s="74">
        <f>408600/1000000</f>
        <v>0.40860000000000002</v>
      </c>
      <c r="U17" s="56"/>
      <c r="V17" s="75"/>
      <c r="W17" s="119" t="s">
        <v>89</v>
      </c>
      <c r="X17" s="74">
        <f>408600/1000000</f>
        <v>0.40860000000000002</v>
      </c>
      <c r="Y17" s="100"/>
      <c r="Z17" s="125"/>
      <c r="AA17" s="126"/>
      <c r="AB17" s="127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</row>
    <row r="18" spans="1:66" s="81" customFormat="1" ht="46.5" customHeight="1">
      <c r="A18" s="107">
        <v>5</v>
      </c>
      <c r="B18" s="59" t="s">
        <v>70</v>
      </c>
      <c r="C18" s="74">
        <f>375200/1000000</f>
        <v>0.37519999999999998</v>
      </c>
      <c r="D18" s="77"/>
      <c r="E18" s="78"/>
      <c r="F18" s="77"/>
      <c r="G18" s="79"/>
      <c r="H18" s="80"/>
      <c r="I18" s="94" t="s">
        <v>49</v>
      </c>
      <c r="J18" s="74">
        <f>375200/1000000</f>
        <v>0.37519999999999998</v>
      </c>
      <c r="K18" s="105" t="s">
        <v>105</v>
      </c>
      <c r="L18" s="105" t="s">
        <v>106</v>
      </c>
      <c r="M18" s="105" t="s">
        <v>106</v>
      </c>
      <c r="N18" s="55"/>
      <c r="O18" s="110"/>
      <c r="P18" s="106"/>
      <c r="Q18" s="119" t="s">
        <v>92</v>
      </c>
      <c r="R18" s="133" t="s">
        <v>107</v>
      </c>
      <c r="S18" s="101"/>
      <c r="T18" s="74">
        <f>375200/1000000</f>
        <v>0.37519999999999998</v>
      </c>
      <c r="U18" s="56"/>
      <c r="V18" s="75"/>
      <c r="W18" s="119" t="s">
        <v>92</v>
      </c>
      <c r="X18" s="74">
        <f>375200/1000000</f>
        <v>0.37519999999999998</v>
      </c>
      <c r="Y18" s="100"/>
      <c r="Z18" s="125"/>
      <c r="AA18" s="126"/>
      <c r="AB18" s="127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</row>
    <row r="19" spans="1:66" s="81" customFormat="1" ht="40.5" customHeight="1">
      <c r="A19" s="107">
        <v>6</v>
      </c>
      <c r="B19" s="59" t="s">
        <v>112</v>
      </c>
      <c r="C19" s="74">
        <f>463400/1000000</f>
        <v>0.46339999999999998</v>
      </c>
      <c r="D19" s="77"/>
      <c r="E19" s="78"/>
      <c r="F19" s="77"/>
      <c r="G19" s="79"/>
      <c r="H19" s="80"/>
      <c r="I19" s="94" t="s">
        <v>49</v>
      </c>
      <c r="J19" s="74">
        <f>463400/1000000</f>
        <v>0.46339999999999998</v>
      </c>
      <c r="K19" s="105" t="s">
        <v>77</v>
      </c>
      <c r="L19" s="105" t="s">
        <v>103</v>
      </c>
      <c r="M19" s="105" t="s">
        <v>103</v>
      </c>
      <c r="N19" s="97"/>
      <c r="O19" s="98"/>
      <c r="P19" s="99"/>
      <c r="Q19" s="119" t="s">
        <v>92</v>
      </c>
      <c r="R19" s="133" t="s">
        <v>107</v>
      </c>
      <c r="S19" s="134" t="s">
        <v>111</v>
      </c>
      <c r="T19" s="74">
        <f>463400/1000000</f>
        <v>0.46339999999999998</v>
      </c>
      <c r="U19" s="112"/>
      <c r="V19" s="75"/>
      <c r="W19" s="119" t="s">
        <v>92</v>
      </c>
      <c r="X19" s="74">
        <f>463400/1000000</f>
        <v>0.46339999999999998</v>
      </c>
      <c r="Y19" s="100"/>
      <c r="Z19" s="125"/>
      <c r="AA19" s="126"/>
      <c r="AB19" s="127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</row>
    <row r="20" spans="1:66" s="81" customFormat="1" ht="45.75" customHeight="1">
      <c r="A20" s="107">
        <v>7</v>
      </c>
      <c r="B20" s="59" t="s">
        <v>72</v>
      </c>
      <c r="C20" s="74">
        <f>493200/1000000</f>
        <v>0.49320000000000003</v>
      </c>
      <c r="D20" s="77"/>
      <c r="E20" s="78"/>
      <c r="F20" s="77"/>
      <c r="G20" s="79"/>
      <c r="H20" s="80"/>
      <c r="I20" s="94" t="s">
        <v>52</v>
      </c>
      <c r="J20" s="74">
        <f>493200/1000000</f>
        <v>0.49320000000000003</v>
      </c>
      <c r="K20" s="105" t="s">
        <v>105</v>
      </c>
      <c r="L20" s="105" t="s">
        <v>106</v>
      </c>
      <c r="M20" s="105" t="s">
        <v>106</v>
      </c>
      <c r="N20" s="55"/>
      <c r="O20" s="110"/>
      <c r="P20" s="106"/>
      <c r="Q20" s="119" t="s">
        <v>89</v>
      </c>
      <c r="R20" s="133" t="s">
        <v>97</v>
      </c>
      <c r="S20" s="134" t="s">
        <v>108</v>
      </c>
      <c r="T20" s="74">
        <f>493200/1000000</f>
        <v>0.49320000000000003</v>
      </c>
      <c r="U20" s="56"/>
      <c r="V20" s="75"/>
      <c r="W20" s="119" t="s">
        <v>89</v>
      </c>
      <c r="X20" s="74">
        <f>493200/1000000</f>
        <v>0.49320000000000003</v>
      </c>
      <c r="Y20" s="100"/>
      <c r="Z20" s="125"/>
      <c r="AA20" s="126"/>
      <c r="AB20" s="127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</row>
    <row r="21" spans="1:66" s="81" customFormat="1" ht="44.25" customHeight="1">
      <c r="A21" s="107">
        <v>8</v>
      </c>
      <c r="B21" s="59" t="s">
        <v>46</v>
      </c>
      <c r="C21" s="74">
        <f>497600/1000000</f>
        <v>0.49759999999999999</v>
      </c>
      <c r="D21" s="77"/>
      <c r="E21" s="78"/>
      <c r="F21" s="77"/>
      <c r="G21" s="79"/>
      <c r="H21" s="80"/>
      <c r="I21" s="94" t="s">
        <v>52</v>
      </c>
      <c r="J21" s="74">
        <f>497600/1000000</f>
        <v>0.49759999999999999</v>
      </c>
      <c r="K21" s="105" t="s">
        <v>50</v>
      </c>
      <c r="L21" s="105" t="s">
        <v>104</v>
      </c>
      <c r="M21" s="105" t="s">
        <v>104</v>
      </c>
      <c r="N21" s="90"/>
      <c r="O21" s="105"/>
      <c r="P21" s="106"/>
      <c r="Q21" s="119" t="s">
        <v>89</v>
      </c>
      <c r="R21" s="133" t="s">
        <v>97</v>
      </c>
      <c r="S21" s="134" t="s">
        <v>115</v>
      </c>
      <c r="T21" s="74">
        <f>497600/1000000</f>
        <v>0.49759999999999999</v>
      </c>
      <c r="U21" s="56"/>
      <c r="V21" s="75"/>
      <c r="W21" s="119" t="s">
        <v>89</v>
      </c>
      <c r="X21" s="74">
        <f>497600/1000000</f>
        <v>0.49759999999999999</v>
      </c>
      <c r="Y21" s="100"/>
      <c r="Z21" s="125"/>
      <c r="AA21" s="126"/>
      <c r="AB21" s="127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</row>
    <row r="22" spans="1:66" s="81" customFormat="1" ht="44.25" customHeight="1">
      <c r="A22" s="107">
        <v>9</v>
      </c>
      <c r="B22" s="59" t="s">
        <v>47</v>
      </c>
      <c r="C22" s="74">
        <f>310300/1000000</f>
        <v>0.31030000000000002</v>
      </c>
      <c r="D22" s="77"/>
      <c r="E22" s="78"/>
      <c r="F22" s="77"/>
      <c r="G22" s="79"/>
      <c r="H22" s="80"/>
      <c r="I22" s="94" t="s">
        <v>52</v>
      </c>
      <c r="J22" s="74">
        <f>310300/1000000</f>
        <v>0.31030000000000002</v>
      </c>
      <c r="K22" s="105" t="s">
        <v>50</v>
      </c>
      <c r="L22" s="105" t="s">
        <v>104</v>
      </c>
      <c r="M22" s="105" t="s">
        <v>104</v>
      </c>
      <c r="N22" s="90"/>
      <c r="O22" s="105"/>
      <c r="P22" s="106"/>
      <c r="Q22" s="119" t="s">
        <v>89</v>
      </c>
      <c r="R22" s="133" t="s">
        <v>97</v>
      </c>
      <c r="S22" s="134" t="s">
        <v>114</v>
      </c>
      <c r="T22" s="74">
        <f>310300/1000000</f>
        <v>0.31030000000000002</v>
      </c>
      <c r="U22" s="112"/>
      <c r="V22" s="75"/>
      <c r="W22" s="119" t="s">
        <v>89</v>
      </c>
      <c r="X22" s="74">
        <f>310300/1000000</f>
        <v>0.31030000000000002</v>
      </c>
      <c r="Y22" s="100"/>
      <c r="Z22" s="125"/>
      <c r="AA22" s="126"/>
      <c r="AB22" s="127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</row>
    <row r="23" spans="1:66" s="81" customFormat="1" ht="41.25" customHeight="1">
      <c r="A23" s="107">
        <v>10</v>
      </c>
      <c r="B23" s="59" t="s">
        <v>67</v>
      </c>
      <c r="C23" s="74">
        <f>267500/1000000</f>
        <v>0.26750000000000002</v>
      </c>
      <c r="D23" s="77"/>
      <c r="E23" s="78"/>
      <c r="F23" s="77"/>
      <c r="G23" s="79"/>
      <c r="H23" s="80"/>
      <c r="I23" s="94" t="s">
        <v>52</v>
      </c>
      <c r="J23" s="74">
        <f>267500/1000000</f>
        <v>0.26750000000000002</v>
      </c>
      <c r="K23" s="105" t="s">
        <v>104</v>
      </c>
      <c r="L23" s="105" t="s">
        <v>105</v>
      </c>
      <c r="M23" s="105" t="s">
        <v>105</v>
      </c>
      <c r="N23" s="90"/>
      <c r="O23" s="105"/>
      <c r="P23" s="106"/>
      <c r="Q23" s="119" t="s">
        <v>89</v>
      </c>
      <c r="R23" s="133" t="s">
        <v>97</v>
      </c>
      <c r="S23" s="134" t="s">
        <v>110</v>
      </c>
      <c r="T23" s="74">
        <f>267500/1000000</f>
        <v>0.26750000000000002</v>
      </c>
      <c r="U23" s="112"/>
      <c r="V23" s="75"/>
      <c r="W23" s="119" t="s">
        <v>89</v>
      </c>
      <c r="X23" s="74">
        <f>267500/1000000</f>
        <v>0.26750000000000002</v>
      </c>
      <c r="Y23" s="100"/>
      <c r="Z23" s="125"/>
      <c r="AA23" s="126"/>
      <c r="AB23" s="127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</row>
    <row r="24" spans="1:66" s="81" customFormat="1" ht="30.75" customHeight="1">
      <c r="A24" s="107">
        <v>11</v>
      </c>
      <c r="B24" s="59" t="s">
        <v>48</v>
      </c>
      <c r="C24" s="74">
        <f>101700/1000000</f>
        <v>0.1017</v>
      </c>
      <c r="D24" s="82"/>
      <c r="E24" s="78"/>
      <c r="F24" s="82"/>
      <c r="G24" s="79"/>
      <c r="H24" s="80"/>
      <c r="I24" s="94" t="s">
        <v>52</v>
      </c>
      <c r="J24" s="74">
        <f>101700/1000000</f>
        <v>0.1017</v>
      </c>
      <c r="K24" s="105" t="s">
        <v>50</v>
      </c>
      <c r="L24" s="105" t="s">
        <v>104</v>
      </c>
      <c r="M24" s="105" t="s">
        <v>104</v>
      </c>
      <c r="N24" s="90"/>
      <c r="O24" s="105"/>
      <c r="P24" s="106"/>
      <c r="Q24" s="120" t="s">
        <v>89</v>
      </c>
      <c r="R24" s="133" t="s">
        <v>97</v>
      </c>
      <c r="S24" s="134" t="s">
        <v>113</v>
      </c>
      <c r="T24" s="74">
        <f>101700/1000000</f>
        <v>0.1017</v>
      </c>
      <c r="U24" s="113"/>
      <c r="V24" s="76"/>
      <c r="W24" s="120" t="s">
        <v>89</v>
      </c>
      <c r="X24" s="74">
        <f>101700/1000000</f>
        <v>0.1017</v>
      </c>
      <c r="Y24" s="102"/>
      <c r="Z24" s="101"/>
      <c r="AA24" s="126"/>
      <c r="AB24" s="127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</row>
  </sheetData>
  <mergeCells count="108">
    <mergeCell ref="N4:N5"/>
    <mergeCell ref="O4:O5"/>
    <mergeCell ref="P4:P5"/>
    <mergeCell ref="Q4:Q5"/>
    <mergeCell ref="R4:R5"/>
    <mergeCell ref="S4:S5"/>
    <mergeCell ref="T4:T5"/>
    <mergeCell ref="U4:U5"/>
    <mergeCell ref="W4:X5"/>
    <mergeCell ref="Y6:Y10"/>
    <mergeCell ref="Y11:Y13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D14:D16"/>
    <mergeCell ref="E14:E16"/>
    <mergeCell ref="F14:F16"/>
    <mergeCell ref="G14:G16"/>
    <mergeCell ref="H14:H16"/>
    <mergeCell ref="Y14:Y16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J6:J10"/>
    <mergeCell ref="K6:K10"/>
    <mergeCell ref="J14:J16"/>
    <mergeCell ref="K14:K16"/>
    <mergeCell ref="E11:E13"/>
    <mergeCell ref="F11:F13"/>
    <mergeCell ref="G11:G13"/>
    <mergeCell ref="H11:H13"/>
    <mergeCell ref="S11:S13"/>
    <mergeCell ref="T11:T13"/>
    <mergeCell ref="U11:U13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27" ht="93.75" customHeight="1" thickBot="1">
      <c r="A2" s="286" t="s">
        <v>64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8"/>
    </row>
    <row r="3" spans="1:27" ht="26.25" customHeight="1">
      <c r="A3" s="185" t="s">
        <v>0</v>
      </c>
      <c r="B3" s="187" t="s">
        <v>1</v>
      </c>
      <c r="C3" s="187" t="s">
        <v>15</v>
      </c>
      <c r="D3" s="189" t="s">
        <v>2</v>
      </c>
      <c r="E3" s="191" t="s">
        <v>3</v>
      </c>
      <c r="F3" s="191" t="s">
        <v>4</v>
      </c>
      <c r="G3" s="191" t="s">
        <v>5</v>
      </c>
      <c r="H3" s="193" t="s">
        <v>6</v>
      </c>
      <c r="I3" s="197" t="s">
        <v>7</v>
      </c>
      <c r="J3" s="198"/>
      <c r="K3" s="198"/>
      <c r="L3" s="198"/>
      <c r="M3" s="198"/>
      <c r="N3" s="198"/>
      <c r="O3" s="198"/>
      <c r="P3" s="199"/>
      <c r="Q3" s="173" t="s">
        <v>8</v>
      </c>
      <c r="R3" s="173"/>
      <c r="S3" s="173"/>
      <c r="T3" s="174"/>
      <c r="U3" s="174"/>
      <c r="V3" s="289"/>
      <c r="W3" s="176" t="s">
        <v>10</v>
      </c>
      <c r="X3" s="177"/>
      <c r="Y3" s="177"/>
      <c r="Z3" s="177"/>
      <c r="AA3" s="178"/>
    </row>
    <row r="4" spans="1:27" s="3" customFormat="1" ht="24" customHeight="1">
      <c r="A4" s="186"/>
      <c r="B4" s="188"/>
      <c r="C4" s="188"/>
      <c r="D4" s="190"/>
      <c r="E4" s="192"/>
      <c r="F4" s="192"/>
      <c r="G4" s="192"/>
      <c r="H4" s="194"/>
      <c r="I4" s="181" t="s">
        <v>16</v>
      </c>
      <c r="J4" s="200" t="s">
        <v>17</v>
      </c>
      <c r="K4" s="200" t="s">
        <v>11</v>
      </c>
      <c r="L4" s="200" t="s">
        <v>12</v>
      </c>
      <c r="M4" s="200" t="s">
        <v>13</v>
      </c>
      <c r="N4" s="200" t="s">
        <v>55</v>
      </c>
      <c r="O4" s="200" t="s">
        <v>56</v>
      </c>
      <c r="P4" s="179" t="s">
        <v>14</v>
      </c>
      <c r="Q4" s="267" t="s">
        <v>25</v>
      </c>
      <c r="R4" s="267" t="s">
        <v>57</v>
      </c>
      <c r="S4" s="267" t="s">
        <v>58</v>
      </c>
      <c r="T4" s="200" t="s">
        <v>18</v>
      </c>
      <c r="U4" s="200" t="s">
        <v>59</v>
      </c>
      <c r="V4" s="266" t="s">
        <v>19</v>
      </c>
      <c r="W4" s="181" t="s">
        <v>20</v>
      </c>
      <c r="X4" s="195" t="s">
        <v>9</v>
      </c>
      <c r="Y4" s="196"/>
      <c r="Z4" s="183" t="s">
        <v>35</v>
      </c>
      <c r="AA4" s="184"/>
    </row>
    <row r="5" spans="1:27" s="3" customFormat="1" ht="210.75" thickBot="1">
      <c r="A5" s="294"/>
      <c r="B5" s="295"/>
      <c r="C5" s="295"/>
      <c r="D5" s="298"/>
      <c r="E5" s="292"/>
      <c r="F5" s="292"/>
      <c r="G5" s="292"/>
      <c r="H5" s="293"/>
      <c r="I5" s="294"/>
      <c r="J5" s="295"/>
      <c r="K5" s="295"/>
      <c r="L5" s="295"/>
      <c r="M5" s="295"/>
      <c r="N5" s="295"/>
      <c r="O5" s="295"/>
      <c r="P5" s="297"/>
      <c r="Q5" s="296"/>
      <c r="R5" s="296"/>
      <c r="S5" s="296"/>
      <c r="T5" s="295"/>
      <c r="U5" s="295"/>
      <c r="V5" s="290"/>
      <c r="W5" s="291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24"/>
      <c r="S19" s="12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2024-05-02T01:54:39Z</cp:lastPrinted>
  <dcterms:created xsi:type="dcterms:W3CDTF">2018-10-03T07:36:52Z</dcterms:created>
  <dcterms:modified xsi:type="dcterms:W3CDTF">2024-05-28T04:57:53Z</dcterms:modified>
</cp:coreProperties>
</file>