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945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Titles" localSheetId="0">'รายงาน แบบ สขร.1'!$1:$5</definedName>
  </definedNames>
  <calcPr calcId="144525"/>
</workbook>
</file>

<file path=xl/calcChain.xml><?xml version="1.0" encoding="utf-8"?>
<calcChain xmlns="http://schemas.openxmlformats.org/spreadsheetml/2006/main">
  <c r="AA24" i="10" l="1"/>
  <c r="AA23" i="10"/>
  <c r="AA21" i="10"/>
  <c r="AA20" i="10"/>
  <c r="AA17" i="10"/>
  <c r="AA18" i="10" l="1"/>
  <c r="AA22" i="10" l="1"/>
  <c r="AA19" i="10" l="1"/>
  <c r="I26" i="11" l="1"/>
  <c r="I25" i="11"/>
  <c r="G26" i="11"/>
  <c r="G25" i="11"/>
  <c r="D26" i="11"/>
  <c r="D25" i="11"/>
  <c r="C26" i="11"/>
  <c r="C25" i="11"/>
  <c r="I24" i="11"/>
  <c r="G24" i="11"/>
  <c r="D24" i="11"/>
  <c r="C24" i="11"/>
  <c r="X17" i="10" l="1"/>
  <c r="X24" i="10"/>
  <c r="X23" i="10"/>
  <c r="X22" i="10"/>
  <c r="X21" i="10"/>
  <c r="X20" i="10"/>
  <c r="X19" i="10"/>
  <c r="X18" i="10"/>
  <c r="T24" i="10"/>
  <c r="T23" i="10"/>
  <c r="T22" i="10"/>
  <c r="T21" i="10"/>
  <c r="T20" i="10"/>
  <c r="T19" i="10"/>
  <c r="T18" i="10"/>
  <c r="T17" i="10"/>
  <c r="T11" i="10"/>
  <c r="T14" i="10"/>
  <c r="T6" i="10" l="1"/>
  <c r="X16" i="10"/>
  <c r="X15" i="10"/>
  <c r="X14" i="10"/>
  <c r="X13" i="10"/>
  <c r="X12" i="10"/>
  <c r="X11" i="10"/>
  <c r="C17" i="10"/>
  <c r="J17" i="10"/>
  <c r="X10" i="10"/>
  <c r="X9" i="10"/>
  <c r="X8" i="10"/>
  <c r="X7" i="10"/>
  <c r="X6" i="10"/>
  <c r="I23" i="11" l="1"/>
  <c r="I22" i="11"/>
  <c r="I21" i="11"/>
  <c r="I20" i="11"/>
  <c r="G23" i="11"/>
  <c r="G22" i="11"/>
  <c r="G21" i="11"/>
  <c r="G20" i="11"/>
  <c r="I19" i="11"/>
  <c r="I18" i="11"/>
  <c r="G19" i="11"/>
  <c r="G18" i="11"/>
  <c r="I17" i="11"/>
  <c r="G17" i="11"/>
  <c r="I14" i="11"/>
  <c r="G16" i="11"/>
  <c r="G15" i="11"/>
  <c r="G14" i="11"/>
  <c r="I11" i="11"/>
  <c r="G13" i="11"/>
  <c r="G12" i="11"/>
  <c r="G11" i="11"/>
  <c r="G10" i="11" l="1"/>
  <c r="G9" i="11"/>
  <c r="G8" i="11"/>
  <c r="G7" i="11"/>
  <c r="I6" i="11"/>
  <c r="G6" i="11"/>
  <c r="T7" i="9" l="1"/>
  <c r="T6" i="9"/>
  <c r="J24" i="10" l="1"/>
  <c r="J23" i="10"/>
  <c r="J22" i="10"/>
  <c r="J21" i="10"/>
  <c r="J20" i="10"/>
  <c r="J19" i="10"/>
  <c r="J18" i="10"/>
  <c r="J14" i="10"/>
  <c r="J11" i="10"/>
  <c r="J6" i="10"/>
  <c r="C24" i="10"/>
  <c r="C23" i="10"/>
  <c r="C22" i="10"/>
  <c r="C21" i="10"/>
  <c r="C20" i="10"/>
  <c r="C19" i="10"/>
  <c r="C18" i="10"/>
  <c r="C14" i="10"/>
  <c r="C11" i="10"/>
  <c r="C6" i="10"/>
  <c r="J7" i="9"/>
  <c r="J6" i="9"/>
  <c r="C7" i="9"/>
  <c r="C6" i="9"/>
  <c r="D23" i="11"/>
  <c r="D22" i="11"/>
  <c r="D21" i="11"/>
  <c r="D20" i="11"/>
  <c r="D19" i="11"/>
  <c r="D18" i="11"/>
  <c r="D17" i="11"/>
  <c r="D14" i="11"/>
  <c r="D11" i="11"/>
  <c r="D6" i="11"/>
  <c r="C23" i="11"/>
  <c r="C22" i="11"/>
  <c r="C21" i="11"/>
  <c r="C20" i="11"/>
  <c r="C19" i="11"/>
  <c r="C18" i="11"/>
  <c r="C17" i="11"/>
  <c r="C14" i="11"/>
  <c r="C11" i="11"/>
  <c r="C6" i="11"/>
</calcChain>
</file>

<file path=xl/sharedStrings.xml><?xml version="1.0" encoding="utf-8"?>
<sst xmlns="http://schemas.openxmlformats.org/spreadsheetml/2006/main" count="404" uniqueCount="182">
  <si>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</si>
  <si>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</si>
  <si>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</si>
  <si>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</si>
  <si>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</si>
  <si>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</si>
  <si>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</si>
  <si>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</si>
  <si>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</si>
  <si>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</si>
  <si>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</si>
  <si>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</si>
  <si>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</si>
  <si>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</si>
  <si>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</si>
  <si>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</si>
  <si>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</si>
  <si>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</si>
  <si>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</si>
  <si>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</si>
  <si>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</si>
  <si>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ใบสั่ง
ซื้อ/จ้าง/
สัญญา
จ้าง 
(ว/ด/ป)</t>
  </si>
  <si>
    <t>วงเงิน
ที่ซื้อ/จ้าง
(บาท)
(หน่วย:ลบ.)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</si>
  <si>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</si>
  <si>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</si>
  <si>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</si>
  <si>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</si>
  <si>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</si>
  <si>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</si>
  <si>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</si>
  <si>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</si>
  <si>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</si>
  <si>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</si>
  <si>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</si>
  <si>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</si>
  <si>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</si>
  <si>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</si>
  <si>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</si>
  <si>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</si>
  <si>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</si>
  <si>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</si>
  <si>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</si>
  <si>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หน่วยงาน  :  คณะสถาปัตยกรรมและการออกแบบ</t>
  </si>
  <si>
    <t>E-bidding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</si>
  <si>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</si>
  <si>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ครุภัณฑ์สำหรับการสร้างผลิตภัณฑ์ด้วยการแปรรูปวัสดุแก้ว จำนวน 1 ชุด</t>
  </si>
  <si>
    <t>เครื่องขัดแก้วระบบโต๊ะจานหมุนสำหรับงานที่มีความละเอียดสูง จำนวน 1 เครื่อง</t>
  </si>
  <si>
    <t>เครื่องพ่นไอน้ำ สำหรับตกแต่งผิวชิ้นงาน จำนวน 1 เครื่อง</t>
  </si>
  <si>
    <t>เครื่องขึ้นรูปบรรจุภัณฑ์ด้วยวัสดุพลาสติกใส จำนวน 1 เครื่อง</t>
  </si>
  <si>
    <t>23 พ.ค. 66</t>
  </si>
  <si>
    <t>24 พ.ค. 66</t>
  </si>
  <si>
    <t>การเร่งรัดและติดตามผลการดำเนินงานการจัดซื้อจัดจ้างปีงบประมาณ พ.ศ. 2567</t>
  </si>
  <si>
    <t>19 พ.ค. 66</t>
  </si>
  <si>
    <t>ระบบเครือข่ายอินเทอร์เน็ตไร้สาย อาคาร 41 จำนวน1 ชุด</t>
  </si>
  <si>
    <t>เครื่องขึ้นรูปผลิตภัณฑ์เซรามิกแบบอัตโนมัติ จำนวน 1 เครื่อง</t>
  </si>
  <si>
    <t>เลขที่สัญญา/เลขที่คุมสัญญา จาก e-GP</t>
  </si>
  <si>
    <t>ใบสั่งซื้อ/
จ้าง/
สัญญาซื้อ/
จ้าง 
(ว/ด/ป)</t>
  </si>
  <si>
    <t>เลขประจำตัวผู้เสียภาษี/เลขประจำตัวประชาชนของผู้ประกอบการที่ได้รับการคัดเลือก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</si>
  <si>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</si>
  <si>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</si>
  <si>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เลขที่สัญญา/เลขที่คุมสัญญาจาก e-GP</t>
  </si>
  <si>
    <t>เลขที่และวันที่ของสัญญา
หรือข้อตกลงในการซื้อหรือจ้าง/เลขที่คุมสัญญาจาก e-GP</t>
  </si>
  <si>
    <t>เครื่องขัดเงาแก้วแบบตั้งโต๊ะ จำนวน 1 เครื่อง</t>
  </si>
  <si>
    <t>ระบบเครือข่ายอินเทอร์เน็ตไร้สาย อาคาร 41 จำนวน 1 ระบบ</t>
  </si>
  <si>
    <t>จออินเทอร์แอ็กทิฟ ขนาดไม่น้อยกว่า 65 นิ้ว พร้อมระบบประมวลผล จำนวน 2 จอ</t>
  </si>
  <si>
    <t>เครื่องประมวลผลกราฟิกด้านงานออกแบบสถาปัตยกรรม จำนวน 7 เครื่อง</t>
  </si>
  <si>
    <t>เครื่องประมวลผลกราฟิกแบบตั้งโต๊ะ       จำนวน 7 เครื่อง</t>
  </si>
  <si>
    <t>ชุดเครื่องสร้างและนำเสนอชิ้นงานจำลองทางด้านเซรามิกจากไฟล์สามมิติ จำนวน 1 ชุด</t>
  </si>
  <si>
    <t>ปรับปรุงพื้นที่ส่งเสริมการใช้เทคโนโลยีดิจิทัลภาควิชาสถาปัตยกรรม จำนวน 1 งาน</t>
  </si>
  <si>
    <t>ปรับปรุงห้องประชุมภาควิชาสถาปัตยกรรม     จำนวน 1 งาน</t>
  </si>
  <si>
    <t>2 เม.ย. 67</t>
  </si>
  <si>
    <t>20 มี.ค. 67</t>
  </si>
  <si>
    <t>21 มี.ค. 67</t>
  </si>
  <si>
    <t>9 เม.ย. 67</t>
  </si>
  <si>
    <t>บริษัท แปลน69 ดีไซน์ จำกัด</t>
  </si>
  <si>
    <t>0135561008713</t>
  </si>
  <si>
    <t>67049186075</t>
  </si>
  <si>
    <t>67049182640</t>
  </si>
  <si>
    <t>บริษัท ไนน์ อีเกิล อินโนเวชั่น จำกัด</t>
  </si>
  <si>
    <t>ราคาอยู่ในวงเงินงบประมาณที่ได้รับและถูกต้องตามประกาศมหาวิทยาลัย</t>
  </si>
  <si>
    <t>บริษัท เอสเอสดี อินโนเวชั่น (ไทยแลนด์) จำกัด</t>
  </si>
  <si>
    <t>บริษัท พี.8 เอ็นจิเนียริ่ง จำกัด</t>
  </si>
  <si>
    <t>บริษัท เน็ต โปรเทคชั่น คอนเซ็ปส์ อินเตอร์เนชั่นแนล จำกัด</t>
  </si>
  <si>
    <t>บริษัท เอส.พี.เอ็น. เน็ตเวิร์ค จำกัด</t>
  </si>
  <si>
    <t>บริษัท อินแคมเทค จำกัด</t>
  </si>
  <si>
    <t>บริษัท บี เบสท์ เบ็ทเตอร์ จำกัด</t>
  </si>
  <si>
    <t>บริษัท เทคซีออน บิซิเนส โซลูชั่นส์ จำกัด</t>
  </si>
  <si>
    <t>บริษัท เอส พี วี ไอ จำกัด (มหาชน)</t>
  </si>
  <si>
    <t>5 ม.ค. 67</t>
  </si>
  <si>
    <t>31 ต.ค. 66</t>
  </si>
  <si>
    <t>5 ก.พ. 67</t>
  </si>
  <si>
    <t>0105561183752</t>
  </si>
  <si>
    <t>0105533012531</t>
  </si>
  <si>
    <t>2 มี.ค. 67</t>
  </si>
  <si>
    <t>23 ก.พ. 67</t>
  </si>
  <si>
    <t>16 พ.ย. 66</t>
  </si>
  <si>
    <t>20 พ.ย. 66</t>
  </si>
  <si>
    <t>13 ธ.ค. 66</t>
  </si>
  <si>
    <t>28 มี.ค. 67</t>
  </si>
  <si>
    <t>22 มี.ค. 67</t>
  </si>
  <si>
    <t>27 มี.ค. 67</t>
  </si>
  <si>
    <t>30 เม.ย. 67</t>
  </si>
  <si>
    <t>0107556000264</t>
  </si>
  <si>
    <t>67049186740</t>
  </si>
  <si>
    <t>67049176978</t>
  </si>
  <si>
    <t>67049173672</t>
  </si>
  <si>
    <t>67039572465</t>
  </si>
  <si>
    <t>เครื่องประมวลผลกราฟิกแบบตั้งโต๊ะ จำนวน 7 เครื่อง</t>
  </si>
  <si>
    <t>67039519692</t>
  </si>
  <si>
    <t>67039518384</t>
  </si>
  <si>
    <t>67039513334</t>
  </si>
  <si>
    <t>67029258191</t>
  </si>
  <si>
    <t>66119275700</t>
  </si>
  <si>
    <t>7 พ.ค. 67</t>
  </si>
  <si>
    <t>8 พ.ค. 67</t>
  </si>
  <si>
    <t>5 ส.ค. 67</t>
  </si>
  <si>
    <t>9 พ.ค. 67</t>
  </si>
  <si>
    <t>7 ส.ค. 67</t>
  </si>
  <si>
    <t>15 พ.ค. 67</t>
  </si>
  <si>
    <t>13 ส.ค. 67</t>
  </si>
  <si>
    <t>16 พ.ค. 67</t>
  </si>
  <si>
    <t>14 ส.ค. 67</t>
  </si>
  <si>
    <t>20 พ.ค. 67</t>
  </si>
  <si>
    <t>18 ส.ค. 67</t>
  </si>
  <si>
    <t>14 พ.ค. 67</t>
  </si>
  <si>
    <t>12 ส.ค. 67</t>
  </si>
  <si>
    <t>3 พ.ค. 67</t>
  </si>
  <si>
    <t>201/8  67049182640</t>
  </si>
  <si>
    <t xml:space="preserve"> 201/9  67049186075</t>
  </si>
  <si>
    <t>6 ก.ย. 67</t>
  </si>
  <si>
    <t>5 ก.ย. 67</t>
  </si>
  <si>
    <t>31 ส.ค. 67</t>
  </si>
  <si>
    <t>13 ก.ค. 67</t>
  </si>
  <si>
    <t>19 ก.ค. 67</t>
  </si>
  <si>
    <t>670514135603</t>
  </si>
  <si>
    <t>670514250754</t>
  </si>
  <si>
    <t>67059227494</t>
  </si>
  <si>
    <t>670501002291</t>
  </si>
  <si>
    <t>24 พ.ค. 67</t>
  </si>
  <si>
    <t>27 พ.ค. 67</t>
  </si>
  <si>
    <t>670501001764</t>
  </si>
  <si>
    <t>670501001247</t>
  </si>
  <si>
    <t>670514201306</t>
  </si>
  <si>
    <t>670514201575</t>
  </si>
  <si>
    <t>670514202000</t>
  </si>
  <si>
    <t>670514242806</t>
  </si>
  <si>
    <t>670514243066</t>
  </si>
  <si>
    <t>670514243954</t>
  </si>
  <si>
    <t>31 พ.ค. 67</t>
  </si>
  <si>
    <t xml:space="preserve">สถอ. 3/2567 </t>
  </si>
  <si>
    <t xml:space="preserve">ลว. 9 พ.ค. 67 </t>
  </si>
  <si>
    <t xml:space="preserve">สถอ. 2/2567 </t>
  </si>
  <si>
    <r>
      <rPr>
        <sz val="16"/>
        <color theme="1"/>
        <rFont val="TH SarabunPSK"/>
        <family val="2"/>
      </rPr>
      <t>ลว. 8 พ.ค. 67</t>
    </r>
    <r>
      <rPr>
        <sz val="16"/>
        <color rgb="FFFF0000"/>
        <rFont val="TH SarabunPSK"/>
        <family val="2"/>
      </rPr>
      <t xml:space="preserve"> </t>
    </r>
  </si>
  <si>
    <t xml:space="preserve">สถอ. 1/2567  </t>
  </si>
  <si>
    <t>ลว. 3 พ.ค. 67</t>
  </si>
  <si>
    <t>101/23</t>
  </si>
  <si>
    <t>ลว. 9 พ.ค. 67</t>
  </si>
  <si>
    <t>101/27</t>
  </si>
  <si>
    <t>ลว. 20 พ.ค. 67</t>
  </si>
  <si>
    <t>101/22</t>
  </si>
  <si>
    <t>ลว. 7 พ.ค. 67</t>
  </si>
  <si>
    <t>101/24</t>
  </si>
  <si>
    <t>ลว. 14 พ.ค. 67</t>
  </si>
  <si>
    <t>101/25</t>
  </si>
  <si>
    <t>101/26</t>
  </si>
  <si>
    <t>ลว. 16 พ.ค. 67</t>
  </si>
  <si>
    <t>ลว. 15 พ.ค. 67</t>
  </si>
  <si>
    <t>201/8</t>
  </si>
  <si>
    <t>201/9</t>
  </si>
  <si>
    <t>101/20</t>
  </si>
  <si>
    <t>101/19</t>
  </si>
  <si>
    <t>ค่าใช้สอย
(ค่าใช้จ่ายที่ต้องจ่ายเป็นงวด ๆ ใน 1 ปี เริ่มทำงาน 1 ตุลาคม) 
 ในรอบเดือนมิถุนายน 2567 หน่วยงาน คณะสถาปัตยกรรมและการออกแบบ</t>
  </si>
  <si>
    <t>18 มิ.ย. 67</t>
  </si>
  <si>
    <t>20 มิ.ย. 67</t>
  </si>
  <si>
    <t>9 ก.ค. 67</t>
  </si>
  <si>
    <t>20 ก.ค. 67</t>
  </si>
  <si>
    <t>15 ก.ค. 67</t>
  </si>
  <si>
    <t>ค่าที่ดินและสิ่งก่อสร้าง
  ในรอบเดือนกรกฎาคม 2567 หน่วยงาน คณะสถาปัตยกรรมและการออกแบบ</t>
  </si>
  <si>
    <t>ค่าครุภัณฑ์
  ในรอบเดือนกรกฎาคม 2567 หน่วยงาน คณะสถาปัตยกรรมและการออกแบบ</t>
  </si>
  <si>
    <t>สรุปผลการดำเนินการจัดซื้อจัดจ้างเงินงบประมาณ ในรอบเดือนกรกฎาคม</t>
  </si>
  <si>
    <t>31 ก.ค. 67</t>
  </si>
  <si>
    <t>วันที่ 31 กรกฎาคม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</si>
</sst>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.0000_-;\-* #,##0.0000_-;_-* &quot;-&quot;??_-;_-@_-"/>
    <numFmt numFmtId="165" formatCode="0.0000"/>
    <numFmt numFmtId="166" formatCode="#,##0.0000"/>
    <numFmt numFmtId="167" formatCode="0.000000"/>
  </numFmts>
  <fonts count="21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20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22"/>
      <name val="TH SarabunPSK"/>
      <family val="2"/>
    </font>
    <font>
      <sz val="22"/>
      <color theme="1"/>
      <name val="TH SarabunPSK"/>
      <family val="2"/>
    </font>
    <font>
      <sz val="18"/>
      <color theme="1"/>
      <name val="TH SarabunPSK"/>
      <family val="2"/>
    </font>
    <font>
      <sz val="18"/>
      <color theme="1"/>
      <name val="Calibri"/>
      <family val="2"/>
      <charset val="222"/>
      <scheme val="minor"/>
    </font>
    <font>
      <sz val="28"/>
      <color theme="1"/>
      <name val="Calibri"/>
      <family val="2"/>
      <charset val="222"/>
      <scheme val="minor"/>
    </font>
    <font>
      <sz val="12"/>
      <color rgb="FF000000"/>
      <name val="Wingdings"/>
      <charset val="2"/>
    </font>
    <font>
      <sz val="16"/>
      <color rgb="FFFF0000"/>
      <name val="TH SarabunPSK"/>
      <family val="2"/>
    </font>
    <font>
      <b/>
      <sz val="11"/>
      <color theme="1"/>
      <name val="Calibri"/>
      <family val="2"/>
      <scheme val="minor"/>
    </font>
    <font>
      <sz val="16"/>
      <name val="TH SarabunPSK"/>
      <family val="2"/>
    </font>
    <font>
      <sz val="16"/>
      <color theme="1"/>
      <name val="Wingdings 2"/>
      <family val="1"/>
      <charset val="2"/>
    </font>
    <font>
      <sz val="12"/>
      <color theme="1"/>
      <name val="Wingdings"/>
      <charset val="2"/>
    </font>
    <font>
      <b/>
      <sz val="17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textRotation="90"/>
    </xf>
    <xf numFmtId="0" fontId="1" fillId="0" borderId="28" xfId="0" applyFont="1" applyBorder="1" applyAlignment="1">
      <alignment vertical="center" textRotation="90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7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3" fillId="0" borderId="0" xfId="0" applyFont="1"/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164" fontId="1" fillId="0" borderId="1" xfId="1" applyNumberFormat="1" applyFont="1" applyBorder="1" applyAlignment="1">
      <alignment vertical="top" wrapText="1"/>
    </xf>
    <xf numFmtId="0" fontId="19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 textRotation="90"/>
    </xf>
    <xf numFmtId="0" fontId="1" fillId="2" borderId="1" xfId="0" applyFont="1" applyFill="1" applyBorder="1" applyAlignment="1">
      <alignment vertical="center" textRotation="90"/>
    </xf>
    <xf numFmtId="0" fontId="18" fillId="2" borderId="10" xfId="0" applyFont="1" applyFill="1" applyBorder="1" applyAlignment="1">
      <alignment vertical="center" textRotation="90"/>
    </xf>
    <xf numFmtId="0" fontId="1" fillId="2" borderId="0" xfId="0" applyFont="1" applyFill="1" applyAlignment="1">
      <alignment vertical="center"/>
    </xf>
    <xf numFmtId="0" fontId="14" fillId="2" borderId="2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16" fillId="0" borderId="0" xfId="0" applyFont="1" applyAlignment="1">
      <alignment vertical="top"/>
    </xf>
    <xf numFmtId="165" fontId="0" fillId="0" borderId="0" xfId="0" applyNumberFormat="1" applyAlignment="1">
      <alignment horizontal="right" vertical="top"/>
    </xf>
    <xf numFmtId="164" fontId="17" fillId="0" borderId="1" xfId="1" applyNumberFormat="1" applyFont="1" applyBorder="1" applyAlignment="1">
      <alignment vertical="top" wrapText="1"/>
    </xf>
    <xf numFmtId="15" fontId="1" fillId="0" borderId="1" xfId="0" quotePrefix="1" applyNumberFormat="1" applyFont="1" applyBorder="1" applyAlignment="1">
      <alignment horizontal="center" vertical="top" wrapText="1"/>
    </xf>
    <xf numFmtId="0" fontId="3" fillId="0" borderId="5" xfId="0" quotePrefix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right" vertical="top" wrapText="1"/>
    </xf>
    <xf numFmtId="0" fontId="1" fillId="0" borderId="5" xfId="0" quotePrefix="1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2" borderId="1" xfId="0" applyFont="1" applyFill="1" applyBorder="1" applyAlignment="1">
      <alignment vertical="top"/>
    </xf>
    <xf numFmtId="15" fontId="1" fillId="2" borderId="8" xfId="0" applyNumberFormat="1" applyFont="1" applyFill="1" applyBorder="1" applyAlignment="1">
      <alignment horizontal="center" vertical="top"/>
    </xf>
    <xf numFmtId="167" fontId="1" fillId="2" borderId="1" xfId="0" applyNumberFormat="1" applyFont="1" applyFill="1" applyBorder="1" applyAlignment="1">
      <alignment vertical="top"/>
    </xf>
    <xf numFmtId="0" fontId="1" fillId="0" borderId="0" xfId="0" applyFont="1" applyBorder="1" applyAlignment="1">
      <alignment horizontal="right" vertical="top"/>
    </xf>
    <xf numFmtId="0" fontId="1" fillId="0" borderId="0" xfId="0" applyFont="1" applyAlignment="1">
      <alignment vertical="top" wrapText="1"/>
    </xf>
    <xf numFmtId="0" fontId="1" fillId="0" borderId="1" xfId="0" quotePrefix="1" applyFont="1" applyBorder="1" applyAlignment="1">
      <alignment horizontal="center" vertical="top"/>
    </xf>
    <xf numFmtId="0" fontId="1" fillId="0" borderId="10" xfId="0" quotePrefix="1" applyFont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165" fontId="1" fillId="0" borderId="0" xfId="0" applyNumberFormat="1" applyFont="1" applyBorder="1" applyAlignment="1">
      <alignment vertical="top"/>
    </xf>
    <xf numFmtId="0" fontId="3" fillId="0" borderId="1" xfId="0" quotePrefix="1" applyFont="1" applyBorder="1" applyAlignment="1">
      <alignment horizontal="center" vertical="top" wrapText="1"/>
    </xf>
    <xf numFmtId="0" fontId="3" fillId="0" borderId="7" xfId="0" quotePrefix="1" applyFont="1" applyBorder="1" applyAlignment="1">
      <alignment horizontal="center" vertical="top"/>
    </xf>
    <xf numFmtId="0" fontId="3" fillId="0" borderId="1" xfId="0" quotePrefix="1" applyFont="1" applyBorder="1" applyAlignment="1">
      <alignment horizontal="center" vertical="top"/>
    </xf>
    <xf numFmtId="0" fontId="1" fillId="0" borderId="7" xfId="0" applyFont="1" applyBorder="1" applyAlignment="1">
      <alignment horizontal="left" vertical="top" wrapText="1"/>
    </xf>
    <xf numFmtId="0" fontId="17" fillId="0" borderId="2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1" fillId="0" borderId="48" xfId="0" applyFont="1" applyBorder="1" applyAlignment="1">
      <alignment vertical="center"/>
    </xf>
    <xf numFmtId="15" fontId="3" fillId="2" borderId="8" xfId="0" applyNumberFormat="1" applyFont="1" applyFill="1" applyBorder="1" applyAlignment="1">
      <alignment vertical="top"/>
    </xf>
    <xf numFmtId="0" fontId="1" fillId="0" borderId="15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164" fontId="3" fillId="0" borderId="1" xfId="1" quotePrefix="1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165" fontId="1" fillId="0" borderId="1" xfId="0" quotePrefix="1" applyNumberFormat="1" applyFont="1" applyBorder="1" applyAlignment="1">
      <alignment horizontal="center" vertical="top" wrapText="1"/>
    </xf>
    <xf numFmtId="15" fontId="1" fillId="2" borderId="8" xfId="0" quotePrefix="1" applyNumberFormat="1" applyFont="1" applyFill="1" applyBorder="1" applyAlignment="1">
      <alignment horizontal="center" vertical="top"/>
    </xf>
    <xf numFmtId="164" fontId="1" fillId="0" borderId="1" xfId="1" applyNumberFormat="1" applyFont="1" applyBorder="1" applyAlignment="1">
      <alignment horizontal="right" vertical="top" wrapText="1"/>
    </xf>
    <xf numFmtId="0" fontId="3" fillId="0" borderId="10" xfId="0" applyFont="1" applyBorder="1" applyAlignment="1">
      <alignment horizontal="right" vertical="top" wrapText="1"/>
    </xf>
    <xf numFmtId="0" fontId="1" fillId="2" borderId="1" xfId="0" quotePrefix="1" applyFont="1" applyFill="1" applyBorder="1" applyAlignment="1">
      <alignment horizontal="center" vertical="top"/>
    </xf>
    <xf numFmtId="0" fontId="1" fillId="0" borderId="8" xfId="0" quotePrefix="1" applyFont="1" applyBorder="1" applyAlignment="1">
      <alignment horizontal="center" vertical="top" wrapText="1"/>
    </xf>
    <xf numFmtId="0" fontId="1" fillId="0" borderId="1" xfId="0" quotePrefix="1" applyFont="1" applyBorder="1" applyAlignment="1">
      <alignment horizontal="center" vertical="top" wrapText="1"/>
    </xf>
    <xf numFmtId="165" fontId="3" fillId="0" borderId="3" xfId="0" applyNumberFormat="1" applyFont="1" applyBorder="1" applyAlignment="1">
      <alignment horizontal="center" vertical="top" wrapText="1"/>
    </xf>
    <xf numFmtId="166" fontId="1" fillId="0" borderId="1" xfId="0" quotePrefix="1" applyNumberFormat="1" applyFont="1" applyBorder="1" applyAlignment="1">
      <alignment horizontal="center" vertical="top" wrapText="1"/>
    </xf>
    <xf numFmtId="165" fontId="1" fillId="0" borderId="1" xfId="1" applyNumberFormat="1" applyFont="1" applyBorder="1" applyAlignment="1">
      <alignment vertical="top" wrapText="1"/>
    </xf>
    <xf numFmtId="165" fontId="1" fillId="0" borderId="0" xfId="0" applyNumberFormat="1" applyFont="1"/>
    <xf numFmtId="164" fontId="17" fillId="0" borderId="3" xfId="1" applyNumberFormat="1" applyFont="1" applyBorder="1" applyAlignment="1">
      <alignment horizontal="center" vertical="top" wrapText="1"/>
    </xf>
    <xf numFmtId="164" fontId="17" fillId="0" borderId="16" xfId="1" applyNumberFormat="1" applyFont="1" applyBorder="1" applyAlignment="1">
      <alignment horizontal="center" vertical="top" wrapText="1"/>
    </xf>
    <xf numFmtId="164" fontId="17" fillId="0" borderId="2" xfId="1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15" fontId="1" fillId="0" borderId="3" xfId="0" quotePrefix="1" applyNumberFormat="1" applyFont="1" applyBorder="1" applyAlignment="1">
      <alignment horizontal="center" vertical="top" wrapText="1"/>
    </xf>
    <xf numFmtId="15" fontId="1" fillId="0" borderId="16" xfId="0" quotePrefix="1" applyNumberFormat="1" applyFont="1" applyBorder="1" applyAlignment="1">
      <alignment horizontal="center" vertical="top" wrapText="1"/>
    </xf>
    <xf numFmtId="15" fontId="1" fillId="0" borderId="2" xfId="0" quotePrefix="1" applyNumberFormat="1" applyFont="1" applyBorder="1" applyAlignment="1">
      <alignment horizontal="center" vertical="top" wrapText="1"/>
    </xf>
    <xf numFmtId="0" fontId="9" fillId="0" borderId="0" xfId="0" applyFont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20" fillId="0" borderId="22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164" fontId="1" fillId="0" borderId="3" xfId="1" applyNumberFormat="1" applyFont="1" applyBorder="1" applyAlignment="1">
      <alignment horizontal="center" vertical="top" wrapText="1"/>
    </xf>
    <xf numFmtId="164" fontId="1" fillId="0" borderId="16" xfId="1" applyNumberFormat="1" applyFont="1" applyBorder="1" applyAlignment="1">
      <alignment horizontal="center" vertical="top" wrapText="1"/>
    </xf>
    <xf numFmtId="164" fontId="1" fillId="0" borderId="2" xfId="1" applyNumberFormat="1" applyFont="1" applyBorder="1" applyAlignment="1">
      <alignment horizontal="center" vertical="top" wrapText="1"/>
    </xf>
    <xf numFmtId="15" fontId="15" fillId="0" borderId="3" xfId="0" quotePrefix="1" applyNumberFormat="1" applyFont="1" applyBorder="1" applyAlignment="1">
      <alignment horizontal="center" vertical="top" wrapText="1"/>
    </xf>
    <xf numFmtId="15" fontId="15" fillId="0" borderId="16" xfId="0" quotePrefix="1" applyNumberFormat="1" applyFont="1" applyBorder="1" applyAlignment="1">
      <alignment horizontal="center" vertical="top" wrapText="1"/>
    </xf>
    <xf numFmtId="15" fontId="15" fillId="0" borderId="2" xfId="0" quotePrefix="1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15" fontId="1" fillId="0" borderId="3" xfId="0" applyNumberFormat="1" applyFont="1" applyBorder="1" applyAlignment="1">
      <alignment horizontal="center" vertical="top"/>
    </xf>
    <xf numFmtId="15" fontId="1" fillId="0" borderId="16" xfId="0" applyNumberFormat="1" applyFont="1" applyBorder="1" applyAlignment="1">
      <alignment horizontal="center" vertical="top"/>
    </xf>
    <xf numFmtId="15" fontId="1" fillId="0" borderId="2" xfId="0" applyNumberFormat="1" applyFont="1" applyBorder="1" applyAlignment="1">
      <alignment horizontal="center" vertical="top"/>
    </xf>
    <xf numFmtId="165" fontId="1" fillId="0" borderId="3" xfId="0" applyNumberFormat="1" applyFont="1" applyFill="1" applyBorder="1" applyAlignment="1">
      <alignment horizontal="center" vertical="top"/>
    </xf>
    <xf numFmtId="165" fontId="1" fillId="0" borderId="16" xfId="0" applyNumberFormat="1" applyFont="1" applyFill="1" applyBorder="1" applyAlignment="1">
      <alignment horizontal="center" vertical="top"/>
    </xf>
    <xf numFmtId="165" fontId="1" fillId="0" borderId="2" xfId="0" applyNumberFormat="1" applyFont="1" applyFill="1" applyBorder="1" applyAlignment="1">
      <alignment horizontal="center" vertical="top"/>
    </xf>
    <xf numFmtId="0" fontId="1" fillId="0" borderId="15" xfId="0" applyFont="1" applyFill="1" applyBorder="1" applyAlignment="1">
      <alignment horizontal="center" vertical="top"/>
    </xf>
    <xf numFmtId="0" fontId="1" fillId="0" borderId="27" xfId="0" applyFont="1" applyFill="1" applyBorder="1" applyAlignment="1">
      <alignment horizontal="center" vertical="top"/>
    </xf>
    <xf numFmtId="0" fontId="1" fillId="0" borderId="28" xfId="0" applyFont="1" applyFill="1" applyBorder="1" applyAlignment="1">
      <alignment horizontal="center" vertical="top"/>
    </xf>
    <xf numFmtId="15" fontId="1" fillId="0" borderId="15" xfId="0" applyNumberFormat="1" applyFont="1" applyFill="1" applyBorder="1" applyAlignment="1">
      <alignment horizontal="center" vertical="top"/>
    </xf>
    <xf numFmtId="0" fontId="1" fillId="0" borderId="3" xfId="0" quotePrefix="1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/>
    </xf>
    <xf numFmtId="0" fontId="14" fillId="0" borderId="16" xfId="0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/>
    </xf>
    <xf numFmtId="15" fontId="3" fillId="0" borderId="3" xfId="0" applyNumberFormat="1" applyFont="1" applyBorder="1" applyAlignment="1">
      <alignment horizontal="center" vertical="top"/>
    </xf>
    <xf numFmtId="15" fontId="3" fillId="0" borderId="16" xfId="0" applyNumberFormat="1" applyFont="1" applyBorder="1" applyAlignment="1">
      <alignment horizontal="center" vertical="top"/>
    </xf>
    <xf numFmtId="15" fontId="3" fillId="0" borderId="2" xfId="0" applyNumberFormat="1" applyFont="1" applyBorder="1" applyAlignment="1">
      <alignment horizontal="center" vertical="top"/>
    </xf>
    <xf numFmtId="165" fontId="1" fillId="0" borderId="3" xfId="0" applyNumberFormat="1" applyFont="1" applyBorder="1" applyAlignment="1">
      <alignment horizontal="center" vertical="center"/>
    </xf>
    <xf numFmtId="165" fontId="1" fillId="0" borderId="16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 wrapText="1"/>
    </xf>
    <xf numFmtId="0" fontId="1" fillId="0" borderId="3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165" fontId="1" fillId="0" borderId="3" xfId="0" quotePrefix="1" applyNumberFormat="1" applyFont="1" applyBorder="1" applyAlignment="1">
      <alignment horizontal="center" vertical="top" wrapText="1"/>
    </xf>
    <xf numFmtId="165" fontId="1" fillId="0" borderId="16" xfId="0" quotePrefix="1" applyNumberFormat="1" applyFont="1" applyBorder="1" applyAlignment="1">
      <alignment horizontal="center" vertical="top" wrapText="1"/>
    </xf>
    <xf numFmtId="165" fontId="1" fillId="0" borderId="2" xfId="0" quotePrefix="1" applyNumberFormat="1" applyFont="1" applyBorder="1" applyAlignment="1">
      <alignment horizontal="center" vertical="top" wrapText="1"/>
    </xf>
    <xf numFmtId="0" fontId="1" fillId="0" borderId="3" xfId="0" quotePrefix="1" applyFont="1" applyBorder="1" applyAlignment="1">
      <alignment horizontal="center" vertical="top"/>
    </xf>
    <xf numFmtId="0" fontId="1" fillId="0" borderId="16" xfId="0" quotePrefix="1" applyFont="1" applyBorder="1" applyAlignment="1">
      <alignment horizontal="center" vertical="top"/>
    </xf>
    <xf numFmtId="0" fontId="1" fillId="0" borderId="2" xfId="0" quotePrefix="1" applyFont="1" applyBorder="1" applyAlignment="1">
      <alignment horizontal="center" vertical="top"/>
    </xf>
    <xf numFmtId="0" fontId="1" fillId="0" borderId="17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164" fontId="1" fillId="0" borderId="3" xfId="1" quotePrefix="1" applyNumberFormat="1" applyFont="1" applyBorder="1" applyAlignment="1">
      <alignment horizontal="center" vertical="top" wrapText="1"/>
    </xf>
    <xf numFmtId="15" fontId="1" fillId="0" borderId="3" xfId="0" quotePrefix="1" applyNumberFormat="1" applyFont="1" applyBorder="1" applyAlignment="1">
      <alignment horizontal="center" vertical="top"/>
    </xf>
    <xf numFmtId="0" fontId="1" fillId="0" borderId="14" xfId="0" quotePrefix="1" applyFont="1" applyBorder="1" applyAlignment="1">
      <alignment horizontal="center" vertical="top"/>
    </xf>
    <xf numFmtId="0" fontId="1" fillId="0" borderId="44" xfId="0" quotePrefix="1" applyFont="1" applyBorder="1" applyAlignment="1">
      <alignment horizontal="center" vertical="top"/>
    </xf>
    <xf numFmtId="0" fontId="1" fillId="0" borderId="25" xfId="0" quotePrefix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 textRotation="90"/>
    </xf>
    <xf numFmtId="0" fontId="1" fillId="0" borderId="16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1" fillId="0" borderId="15" xfId="0" applyFont="1" applyBorder="1" applyAlignment="1">
      <alignment horizontal="center" vertical="center" textRotation="90"/>
    </xf>
    <xf numFmtId="0" fontId="1" fillId="0" borderId="27" xfId="0" applyFont="1" applyBorder="1" applyAlignment="1">
      <alignment horizontal="center" vertical="center" textRotation="90"/>
    </xf>
    <xf numFmtId="0" fontId="1" fillId="0" borderId="28" xfId="0" applyFont="1" applyBorder="1" applyAlignment="1">
      <alignment horizontal="center" vertical="center" textRotation="90"/>
    </xf>
    <xf numFmtId="0" fontId="1" fillId="0" borderId="17" xfId="0" applyFont="1" applyBorder="1" applyAlignment="1">
      <alignment horizontal="center" vertical="top"/>
    </xf>
    <xf numFmtId="0" fontId="1" fillId="0" borderId="3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4" fillId="0" borderId="3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17" xfId="0" quotePrefix="1" applyFont="1" applyBorder="1" applyAlignment="1">
      <alignment horizontal="center" vertical="top"/>
    </xf>
    <xf numFmtId="0" fontId="1" fillId="0" borderId="33" xfId="0" quotePrefix="1" applyFont="1" applyBorder="1" applyAlignment="1">
      <alignment horizontal="center" vertical="top"/>
    </xf>
    <xf numFmtId="0" fontId="1" fillId="0" borderId="24" xfId="0" quotePrefix="1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165" fontId="3" fillId="0" borderId="3" xfId="0" applyNumberFormat="1" applyFont="1" applyBorder="1" applyAlignment="1">
      <alignment horizontal="center" vertical="top" wrapText="1"/>
    </xf>
    <xf numFmtId="165" fontId="3" fillId="0" borderId="16" xfId="0" applyNumberFormat="1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4" fillId="0" borderId="29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26" xfId="0" applyFont="1" applyBorder="1" applyAlignment="1">
      <alignment horizontal="center" vertical="top"/>
    </xf>
    <xf numFmtId="0" fontId="5" fillId="0" borderId="26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/>
    </xf>
    <xf numFmtId="0" fontId="3" fillId="0" borderId="38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34" xfId="0" applyFont="1" applyBorder="1" applyAlignment="1">
      <alignment horizontal="center" vertical="top"/>
    </xf>
    <xf numFmtId="0" fontId="3" fillId="0" borderId="35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textRotation="9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354539</xdr:colOff>
      <xdr:row>4</xdr:row>
      <xdr:rowOff>2060211</xdr:rowOff>
    </xdr:from>
    <xdr:to>
      <xdr:col>21</xdr:col>
      <xdr:colOff>619122</xdr:colOff>
      <xdr:row>4</xdr:row>
      <xdr:rowOff>2271878</xdr:rowOff>
    </xdr:to>
    <xdr:sp macro="" textlink="">
      <xdr:nvSpPr>
        <xdr:cNvPr id="14" name="Rectangle 13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/>
      </xdr:nvSpPr>
      <xdr:spPr>
        <a:xfrm>
          <a:off x="19196180" y="3935445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29758</xdr:colOff>
      <xdr:row>6</xdr:row>
      <xdr:rowOff>44649</xdr:rowOff>
    </xdr:from>
    <xdr:to>
      <xdr:col>5</xdr:col>
      <xdr:colOff>252006</xdr:colOff>
      <xdr:row>6</xdr:row>
      <xdr:rowOff>271132</xdr:rowOff>
    </xdr:to>
    <xdr:sp macro="" textlink="">
      <xdr:nvSpPr>
        <xdr:cNvPr id="16" name="Rectangle 15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5402453" y="4479727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29758</xdr:colOff>
      <xdr:row>5</xdr:row>
      <xdr:rowOff>44649</xdr:rowOff>
    </xdr:from>
    <xdr:to>
      <xdr:col>5</xdr:col>
      <xdr:colOff>252006</xdr:colOff>
      <xdr:row>5</xdr:row>
      <xdr:rowOff>271132</xdr:rowOff>
    </xdr:to>
    <xdr:sp macro="" textlink="">
      <xdr:nvSpPr>
        <xdr:cNvPr id="17" name="Rectangle 16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5402453" y="703957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18" name="Rectangle 17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48027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9" name="Rectangle 18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51170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20" name="Rectangle 19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60229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21" name="Rectangle 20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/>
      </xdr:nvSpPr>
      <xdr:spPr>
        <a:xfrm>
          <a:off x="53943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22" name="Rectangle 21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/>
      </xdr:nvSpPr>
      <xdr:spPr>
        <a:xfrm>
          <a:off x="57324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23" name="Rectangle 22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/>
      </xdr:nvSpPr>
      <xdr:spPr>
        <a:xfrm>
          <a:off x="22781680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4" name="Rectangle 23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>
        <a:xfrm>
          <a:off x="48027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25" name="Rectangle 24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>
        <a:xfrm>
          <a:off x="51170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26" name="Rectangle 25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/>
      </xdr:nvSpPr>
      <xdr:spPr>
        <a:xfrm>
          <a:off x="60229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27" name="Rectangle 26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/>
      </xdr:nvSpPr>
      <xdr:spPr>
        <a:xfrm>
          <a:off x="53943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28" name="Rectangle 27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/>
      </xdr:nvSpPr>
      <xdr:spPr>
        <a:xfrm>
          <a:off x="57324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354539</xdr:colOff>
      <xdr:row>4</xdr:row>
      <xdr:rowOff>2060211</xdr:rowOff>
    </xdr:from>
    <xdr:to>
      <xdr:col>23</xdr:col>
      <xdr:colOff>619122</xdr:colOff>
      <xdr:row>4</xdr:row>
      <xdr:rowOff>2271878</xdr:rowOff>
    </xdr:to>
    <xdr:sp macro="" textlink="">
      <xdr:nvSpPr>
        <xdr:cNvPr id="29" name="Rectangle 28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/>
      </xdr:nvSpPr>
      <xdr:spPr>
        <a:xfrm>
          <a:off x="21938189" y="395568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30" name="Rectangle 29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22781680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306252</xdr:colOff>
      <xdr:row>5</xdr:row>
      <xdr:rowOff>274226</xdr:rowOff>
    </xdr:from>
    <xdr:to>
      <xdr:col>24</xdr:col>
      <xdr:colOff>570835</xdr:colOff>
      <xdr:row>5</xdr:row>
      <xdr:rowOff>485893</xdr:rowOff>
    </xdr:to>
    <xdr:sp macro="" textlink="">
      <xdr:nvSpPr>
        <xdr:cNvPr id="31" name="Rectangle 30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25845158" y="4709304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306252</xdr:colOff>
      <xdr:row>6</xdr:row>
      <xdr:rowOff>80749</xdr:rowOff>
    </xdr:from>
    <xdr:to>
      <xdr:col>24</xdr:col>
      <xdr:colOff>570835</xdr:colOff>
      <xdr:row>6</xdr:row>
      <xdr:rowOff>292416</xdr:rowOff>
    </xdr:to>
    <xdr:sp macro="" textlink="">
      <xdr:nvSpPr>
        <xdr:cNvPr id="32" name="Rectangle 31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25845158" y="707567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4718040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412830</xdr:colOff>
      <xdr:row>4</xdr:row>
      <xdr:rowOff>1826908</xdr:rowOff>
    </xdr:from>
    <xdr:to>
      <xdr:col>21</xdr:col>
      <xdr:colOff>677413</xdr:colOff>
      <xdr:row>4</xdr:row>
      <xdr:rowOff>2038575</xdr:rowOff>
    </xdr:to>
    <xdr:sp macro="" textlink="">
      <xdr:nvSpPr>
        <xdr:cNvPr id="18" name="Rectangle 17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SpPr/>
      </xdr:nvSpPr>
      <xdr:spPr>
        <a:xfrm>
          <a:off x="18281730" y="372238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1042455</xdr:colOff>
      <xdr:row>4</xdr:row>
      <xdr:rowOff>1895063</xdr:rowOff>
    </xdr:from>
    <xdr:to>
      <xdr:col>22</xdr:col>
      <xdr:colOff>1307038</xdr:colOff>
      <xdr:row>4</xdr:row>
      <xdr:rowOff>2106730</xdr:rowOff>
    </xdr:to>
    <xdr:sp macro="" textlink="">
      <xdr:nvSpPr>
        <xdr:cNvPr id="19" name="Rectangle 18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1565655" y="378736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63439</xdr:colOff>
      <xdr:row>5</xdr:row>
      <xdr:rowOff>61065</xdr:rowOff>
    </xdr:from>
    <xdr:to>
      <xdr:col>7</xdr:col>
      <xdr:colOff>285687</xdr:colOff>
      <xdr:row>5</xdr:row>
      <xdr:rowOff>287548</xdr:rowOff>
    </xdr:to>
    <xdr:sp macro="" textlink="">
      <xdr:nvSpPr>
        <xdr:cNvPr id="24" name="Rectangle 23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5483164" y="433779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50026</xdr:colOff>
      <xdr:row>10</xdr:row>
      <xdr:rowOff>47336</xdr:rowOff>
    </xdr:from>
    <xdr:to>
      <xdr:col>7</xdr:col>
      <xdr:colOff>272274</xdr:colOff>
      <xdr:row>10</xdr:row>
      <xdr:rowOff>245244</xdr:rowOff>
    </xdr:to>
    <xdr:sp macro="" textlink="">
      <xdr:nvSpPr>
        <xdr:cNvPr id="28" name="Rectangle 27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6057126" y="7527636"/>
          <a:ext cx="222248" cy="1979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65184</xdr:colOff>
      <xdr:row>13</xdr:row>
      <xdr:rowOff>71618</xdr:rowOff>
    </xdr:from>
    <xdr:to>
      <xdr:col>7</xdr:col>
      <xdr:colOff>287432</xdr:colOff>
      <xdr:row>13</xdr:row>
      <xdr:rowOff>298101</xdr:rowOff>
    </xdr:to>
    <xdr:sp macro="" textlink="">
      <xdr:nvSpPr>
        <xdr:cNvPr id="29" name="Rectangle 28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6072284" y="9114018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50028</xdr:colOff>
      <xdr:row>18</xdr:row>
      <xdr:rowOff>47652</xdr:rowOff>
    </xdr:from>
    <xdr:to>
      <xdr:col>5</xdr:col>
      <xdr:colOff>272276</xdr:colOff>
      <xdr:row>18</xdr:row>
      <xdr:rowOff>274135</xdr:rowOff>
    </xdr:to>
    <xdr:sp macro="" textlink="">
      <xdr:nvSpPr>
        <xdr:cNvPr id="38" name="Rectangle 37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25943" y="855307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50030</xdr:colOff>
      <xdr:row>19</xdr:row>
      <xdr:rowOff>34240</xdr:rowOff>
    </xdr:from>
    <xdr:to>
      <xdr:col>5</xdr:col>
      <xdr:colOff>272278</xdr:colOff>
      <xdr:row>19</xdr:row>
      <xdr:rowOff>354632</xdr:rowOff>
    </xdr:to>
    <xdr:sp macro="" textlink="">
      <xdr:nvSpPr>
        <xdr:cNvPr id="39" name="Rectangle 38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25945" y="9076282"/>
          <a:ext cx="222248" cy="32039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23196</xdr:colOff>
      <xdr:row>23</xdr:row>
      <xdr:rowOff>124260</xdr:rowOff>
    </xdr:from>
    <xdr:to>
      <xdr:col>5</xdr:col>
      <xdr:colOff>245444</xdr:colOff>
      <xdr:row>23</xdr:row>
      <xdr:rowOff>350743</xdr:rowOff>
    </xdr:to>
    <xdr:sp macro="" textlink="">
      <xdr:nvSpPr>
        <xdr:cNvPr id="41" name="Rectangle 40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14271" y="1211623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40505</xdr:colOff>
      <xdr:row>20</xdr:row>
      <xdr:rowOff>53290</xdr:rowOff>
    </xdr:from>
    <xdr:to>
      <xdr:col>5</xdr:col>
      <xdr:colOff>262753</xdr:colOff>
      <xdr:row>20</xdr:row>
      <xdr:rowOff>373682</xdr:rowOff>
    </xdr:to>
    <xdr:sp macro="" textlink="">
      <xdr:nvSpPr>
        <xdr:cNvPr id="27" name="Rectangle 26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31580" y="10483165"/>
          <a:ext cx="222248" cy="32039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55661</xdr:colOff>
      <xdr:row>16</xdr:row>
      <xdr:rowOff>161952</xdr:rowOff>
    </xdr:from>
    <xdr:to>
      <xdr:col>5</xdr:col>
      <xdr:colOff>277909</xdr:colOff>
      <xdr:row>16</xdr:row>
      <xdr:rowOff>388435</xdr:rowOff>
    </xdr:to>
    <xdr:sp macro="" textlink="">
      <xdr:nvSpPr>
        <xdr:cNvPr id="45" name="Rectangle 4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46736" y="11029977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55661</xdr:colOff>
      <xdr:row>17</xdr:row>
      <xdr:rowOff>38127</xdr:rowOff>
    </xdr:from>
    <xdr:to>
      <xdr:col>5</xdr:col>
      <xdr:colOff>304800</xdr:colOff>
      <xdr:row>17</xdr:row>
      <xdr:rowOff>241300</xdr:rowOff>
    </xdr:to>
    <xdr:sp macro="" textlink="">
      <xdr:nvSpPr>
        <xdr:cNvPr id="53" name="Rectangle 52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5427761" y="8915427"/>
          <a:ext cx="249139" cy="20317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42246</xdr:colOff>
      <xdr:row>21</xdr:row>
      <xdr:rowOff>162360</xdr:rowOff>
    </xdr:from>
    <xdr:to>
      <xdr:col>5</xdr:col>
      <xdr:colOff>264494</xdr:colOff>
      <xdr:row>21</xdr:row>
      <xdr:rowOff>388843</xdr:rowOff>
    </xdr:to>
    <xdr:sp macro="" textlink="">
      <xdr:nvSpPr>
        <xdr:cNvPr id="54" name="Rectangle 53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33321" y="1370691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42246</xdr:colOff>
      <xdr:row>22</xdr:row>
      <xdr:rowOff>67110</xdr:rowOff>
    </xdr:from>
    <xdr:to>
      <xdr:col>5</xdr:col>
      <xdr:colOff>264494</xdr:colOff>
      <xdr:row>22</xdr:row>
      <xdr:rowOff>293593</xdr:rowOff>
    </xdr:to>
    <xdr:sp macro="" textlink="">
      <xdr:nvSpPr>
        <xdr:cNvPr id="55" name="Rectangle 5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33321" y="1414506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31" name="Rectangle 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42312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2" name="Rectangle 3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45455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3" name="Rectangle 42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54514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46" name="Rectangle 45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228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47" name="Rectangle 46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/>
      </xdr:nvSpPr>
      <xdr:spPr>
        <a:xfrm>
          <a:off x="51609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412830</xdr:colOff>
      <xdr:row>4</xdr:row>
      <xdr:rowOff>1826908</xdr:rowOff>
    </xdr:from>
    <xdr:to>
      <xdr:col>24</xdr:col>
      <xdr:colOff>677413</xdr:colOff>
      <xdr:row>4</xdr:row>
      <xdr:rowOff>2038575</xdr:rowOff>
    </xdr:to>
    <xdr:sp macro="" textlink="">
      <xdr:nvSpPr>
        <xdr:cNvPr id="48" name="Rectangle 47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SpPr/>
      </xdr:nvSpPr>
      <xdr:spPr>
        <a:xfrm>
          <a:off x="22663230" y="372238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216955</xdr:colOff>
      <xdr:row>4</xdr:row>
      <xdr:rowOff>1869663</xdr:rowOff>
    </xdr:from>
    <xdr:to>
      <xdr:col>25</xdr:col>
      <xdr:colOff>481538</xdr:colOff>
      <xdr:row>4</xdr:row>
      <xdr:rowOff>2081330</xdr:rowOff>
    </xdr:to>
    <xdr:sp macro="" textlink="">
      <xdr:nvSpPr>
        <xdr:cNvPr id="49" name="Rectangle 48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3629405" y="376513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552530</xdr:colOff>
      <xdr:row>5</xdr:row>
      <xdr:rowOff>99708</xdr:rowOff>
    </xdr:from>
    <xdr:to>
      <xdr:col>24</xdr:col>
      <xdr:colOff>817113</xdr:colOff>
      <xdr:row>5</xdr:row>
      <xdr:rowOff>311375</xdr:rowOff>
    </xdr:to>
    <xdr:sp macro="" textlink="">
      <xdr:nvSpPr>
        <xdr:cNvPr id="50" name="Rectangle 49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SpPr/>
      </xdr:nvSpPr>
      <xdr:spPr>
        <a:xfrm>
          <a:off x="23615730" y="437960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552530</xdr:colOff>
      <xdr:row>10</xdr:row>
      <xdr:rowOff>36208</xdr:rowOff>
    </xdr:from>
    <xdr:to>
      <xdr:col>24</xdr:col>
      <xdr:colOff>817113</xdr:colOff>
      <xdr:row>10</xdr:row>
      <xdr:rowOff>247875</xdr:rowOff>
    </xdr:to>
    <xdr:sp macro="" textlink="">
      <xdr:nvSpPr>
        <xdr:cNvPr id="51" name="Rectangle 50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SpPr/>
      </xdr:nvSpPr>
      <xdr:spPr>
        <a:xfrm>
          <a:off x="23615730" y="751650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476330</xdr:colOff>
      <xdr:row>13</xdr:row>
      <xdr:rowOff>163208</xdr:rowOff>
    </xdr:from>
    <xdr:to>
      <xdr:col>24</xdr:col>
      <xdr:colOff>740913</xdr:colOff>
      <xdr:row>13</xdr:row>
      <xdr:rowOff>374875</xdr:rowOff>
    </xdr:to>
    <xdr:sp macro="" textlink="">
      <xdr:nvSpPr>
        <xdr:cNvPr id="56" name="Rectangle 55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SpPr/>
      </xdr:nvSpPr>
      <xdr:spPr>
        <a:xfrm>
          <a:off x="23539530" y="920560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137583</xdr:colOff>
      <xdr:row>16</xdr:row>
      <xdr:rowOff>110067</xdr:rowOff>
    </xdr:from>
    <xdr:to>
      <xdr:col>25</xdr:col>
      <xdr:colOff>546101</xdr:colOff>
      <xdr:row>16</xdr:row>
      <xdr:rowOff>355601</xdr:rowOff>
    </xdr:to>
    <xdr:sp macro="" textlink="">
      <xdr:nvSpPr>
        <xdr:cNvPr id="57" name="Rectangle 56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3988183" y="9685867"/>
          <a:ext cx="408518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166650</xdr:colOff>
      <xdr:row>17</xdr:row>
      <xdr:rowOff>186267</xdr:rowOff>
    </xdr:from>
    <xdr:to>
      <xdr:col>25</xdr:col>
      <xdr:colOff>523384</xdr:colOff>
      <xdr:row>17</xdr:row>
      <xdr:rowOff>431801</xdr:rowOff>
    </xdr:to>
    <xdr:sp macro="" textlink="">
      <xdr:nvSpPr>
        <xdr:cNvPr id="58" name="Rectangle 57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4017250" y="10295467"/>
          <a:ext cx="356734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166650</xdr:colOff>
      <xdr:row>18</xdr:row>
      <xdr:rowOff>160867</xdr:rowOff>
    </xdr:from>
    <xdr:to>
      <xdr:col>25</xdr:col>
      <xdr:colOff>523384</xdr:colOff>
      <xdr:row>18</xdr:row>
      <xdr:rowOff>406401</xdr:rowOff>
    </xdr:to>
    <xdr:sp macro="" textlink="">
      <xdr:nvSpPr>
        <xdr:cNvPr id="59" name="Rectangle 58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4017250" y="10866967"/>
          <a:ext cx="356734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133916</xdr:colOff>
      <xdr:row>19</xdr:row>
      <xdr:rowOff>215900</xdr:rowOff>
    </xdr:from>
    <xdr:to>
      <xdr:col>25</xdr:col>
      <xdr:colOff>508000</xdr:colOff>
      <xdr:row>19</xdr:row>
      <xdr:rowOff>469901</xdr:rowOff>
    </xdr:to>
    <xdr:sp macro="" textlink="">
      <xdr:nvSpPr>
        <xdr:cNvPr id="60" name="Rectangle 59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3984516" y="11442700"/>
          <a:ext cx="374084" cy="25400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137583</xdr:colOff>
      <xdr:row>20</xdr:row>
      <xdr:rowOff>160867</xdr:rowOff>
    </xdr:from>
    <xdr:to>
      <xdr:col>25</xdr:col>
      <xdr:colOff>546101</xdr:colOff>
      <xdr:row>20</xdr:row>
      <xdr:rowOff>406401</xdr:rowOff>
    </xdr:to>
    <xdr:sp macro="" textlink="">
      <xdr:nvSpPr>
        <xdr:cNvPr id="61" name="Rectangle 60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3988183" y="11971867"/>
          <a:ext cx="408518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153950</xdr:colOff>
      <xdr:row>21</xdr:row>
      <xdr:rowOff>148167</xdr:rowOff>
    </xdr:from>
    <xdr:to>
      <xdr:col>25</xdr:col>
      <xdr:colOff>510684</xdr:colOff>
      <xdr:row>21</xdr:row>
      <xdr:rowOff>393701</xdr:rowOff>
    </xdr:to>
    <xdr:sp macro="" textlink="">
      <xdr:nvSpPr>
        <xdr:cNvPr id="62" name="Rectangle 61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4004550" y="12517967"/>
          <a:ext cx="356734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159316</xdr:colOff>
      <xdr:row>22</xdr:row>
      <xdr:rowOff>177800</xdr:rowOff>
    </xdr:from>
    <xdr:to>
      <xdr:col>25</xdr:col>
      <xdr:colOff>508000</xdr:colOff>
      <xdr:row>22</xdr:row>
      <xdr:rowOff>444501</xdr:rowOff>
    </xdr:to>
    <xdr:sp macro="" textlink="">
      <xdr:nvSpPr>
        <xdr:cNvPr id="63" name="Rectangle 62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4009916" y="13106400"/>
          <a:ext cx="348684" cy="26670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166650</xdr:colOff>
      <xdr:row>23</xdr:row>
      <xdr:rowOff>97367</xdr:rowOff>
    </xdr:from>
    <xdr:to>
      <xdr:col>25</xdr:col>
      <xdr:colOff>523384</xdr:colOff>
      <xdr:row>23</xdr:row>
      <xdr:rowOff>342901</xdr:rowOff>
    </xdr:to>
    <xdr:sp macro="" textlink="">
      <xdr:nvSpPr>
        <xdr:cNvPr id="64" name="Rectangle 63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4017250" y="13546667"/>
          <a:ext cx="356734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203728</xdr:colOff>
      <xdr:row>4</xdr:row>
      <xdr:rowOff>2217968</xdr:rowOff>
    </xdr:from>
    <xdr:to>
      <xdr:col>21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11" name="Rectangle 1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3240621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2" name="Rectangle 11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/>
      </xdr:nvSpPr>
      <xdr:spPr>
        <a:xfrm>
          <a:off x="35549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3" name="Rectangle 12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/>
      </xdr:nvSpPr>
      <xdr:spPr>
        <a:xfrm>
          <a:off x="4460865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4" name="Rectangle 13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/>
      </xdr:nvSpPr>
      <xdr:spPr>
        <a:xfrm>
          <a:off x="3832253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5" name="Rectangle 14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/>
      </xdr:nvSpPr>
      <xdr:spPr>
        <a:xfrm>
          <a:off x="417038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16" name="Rectangle 15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SpPr/>
      </xdr:nvSpPr>
      <xdr:spPr>
        <a:xfrm>
          <a:off x="16390405" y="381820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17" name="Rectangle 16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SpPr/>
      </xdr:nvSpPr>
      <xdr:spPr>
        <a:xfrm>
          <a:off x="16390405" y="381820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18" name="Rectangle 17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SpPr/>
      </xdr:nvSpPr>
      <xdr:spPr>
        <a:xfrm>
          <a:off x="15777103" y="446586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SpPr/>
      </xdr:nvSpPr>
      <xdr:spPr>
        <a:xfrm>
          <a:off x="16390405" y="38318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view="pageBreakPreview" zoomScale="80" zoomScaleNormal="100" zoomScaleSheetLayoutView="80" workbookViewId="0">
      <selection activeCell="A4" sqref="A4:L4"/>
    </sheetView>
  </sheetViews>
  <sheetFormatPr defaultRowHeight="15"/>
  <cols>
    <col min="1" max="1" width="8.7109375" style="60" customWidth="1"/>
    <col min="2" max="2" width="38" style="83" customWidth="1"/>
    <col min="3" max="3" width="18.5703125" style="49" bestFit="1" customWidth="1"/>
    <col min="4" max="4" width="16.42578125" style="49" bestFit="1" customWidth="1"/>
    <col min="5" max="5" width="13" style="60" customWidth="1"/>
    <col min="6" max="6" width="40.28515625" style="61" customWidth="1"/>
    <col min="7" max="7" width="12" style="84" customWidth="1"/>
    <col min="8" max="8" width="37.85546875" style="61" customWidth="1"/>
    <col min="9" max="9" width="11" style="62" bestFit="1" customWidth="1"/>
    <col min="10" max="10" width="17.7109375" style="63" customWidth="1"/>
    <col min="11" max="11" width="13.42578125" style="64" bestFit="1" customWidth="1"/>
    <col min="12" max="12" width="14.42578125" style="60" customWidth="1"/>
  </cols>
  <sheetData>
    <row r="1" spans="1:12" s="52" customFormat="1" ht="28.5">
      <c r="A1" s="141" t="s">
        <v>28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s="53" customFormat="1" ht="28.5">
      <c r="A2" s="143" t="s">
        <v>179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2" s="53" customFormat="1" ht="28.5">
      <c r="A3" s="143" t="s">
        <v>42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</row>
    <row r="4" spans="1:12" s="53" customFormat="1" ht="28.5">
      <c r="A4" s="145" t="s">
        <v>181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</row>
    <row r="5" spans="1:12" s="54" customFormat="1" ht="73.5" customHeight="1">
      <c r="A5" s="81" t="s">
        <v>29</v>
      </c>
      <c r="B5" s="82" t="s">
        <v>30</v>
      </c>
      <c r="C5" s="82" t="s">
        <v>38</v>
      </c>
      <c r="D5" s="81" t="s">
        <v>31</v>
      </c>
      <c r="E5" s="82" t="s">
        <v>32</v>
      </c>
      <c r="F5" s="147" t="s">
        <v>33</v>
      </c>
      <c r="G5" s="148"/>
      <c r="H5" s="149" t="s">
        <v>34</v>
      </c>
      <c r="I5" s="150"/>
      <c r="J5" s="82" t="s">
        <v>39</v>
      </c>
      <c r="K5" s="151" t="s">
        <v>61</v>
      </c>
      <c r="L5" s="152"/>
    </row>
    <row r="6" spans="1:12" s="57" customFormat="1" ht="100.5" customHeight="1">
      <c r="A6" s="135">
        <v>1</v>
      </c>
      <c r="B6" s="132" t="s">
        <v>63</v>
      </c>
      <c r="C6" s="129">
        <f>3800000/1000000</f>
        <v>3.8</v>
      </c>
      <c r="D6" s="129">
        <f>3800000/1000000</f>
        <v>3.8</v>
      </c>
      <c r="E6" s="135" t="s">
        <v>43</v>
      </c>
      <c r="F6" s="56" t="s">
        <v>78</v>
      </c>
      <c r="G6" s="85">
        <f>2897500/1000000</f>
        <v>2.8975</v>
      </c>
      <c r="H6" s="132" t="s">
        <v>78</v>
      </c>
      <c r="I6" s="129">
        <f>2897500/1000000</f>
        <v>2.8975</v>
      </c>
      <c r="J6" s="132" t="s">
        <v>79</v>
      </c>
      <c r="K6" s="135" t="s">
        <v>149</v>
      </c>
      <c r="L6" s="138" t="s">
        <v>150</v>
      </c>
    </row>
    <row r="7" spans="1:12" s="57" customFormat="1" ht="58.5" customHeight="1">
      <c r="A7" s="136"/>
      <c r="B7" s="133"/>
      <c r="C7" s="130"/>
      <c r="D7" s="130"/>
      <c r="E7" s="136"/>
      <c r="F7" s="71" t="s">
        <v>80</v>
      </c>
      <c r="G7" s="85">
        <f>2978872/1000000</f>
        <v>2.978872</v>
      </c>
      <c r="H7" s="133"/>
      <c r="I7" s="130"/>
      <c r="J7" s="133"/>
      <c r="K7" s="136"/>
      <c r="L7" s="139"/>
    </row>
    <row r="8" spans="1:12" s="57" customFormat="1" ht="58.5" customHeight="1">
      <c r="A8" s="136"/>
      <c r="B8" s="133"/>
      <c r="C8" s="130"/>
      <c r="D8" s="130"/>
      <c r="E8" s="136"/>
      <c r="F8" s="71" t="s">
        <v>81</v>
      </c>
      <c r="G8" s="85">
        <f>3435000/1000000</f>
        <v>3.4350000000000001</v>
      </c>
      <c r="H8" s="133"/>
      <c r="I8" s="130"/>
      <c r="J8" s="133"/>
      <c r="K8" s="136"/>
      <c r="L8" s="139"/>
    </row>
    <row r="9" spans="1:12" s="57" customFormat="1" ht="58.5" customHeight="1">
      <c r="A9" s="136"/>
      <c r="B9" s="133"/>
      <c r="C9" s="130"/>
      <c r="D9" s="130"/>
      <c r="E9" s="136"/>
      <c r="F9" s="71" t="s">
        <v>82</v>
      </c>
      <c r="G9" s="85">
        <f>3600000/1000000</f>
        <v>3.6</v>
      </c>
      <c r="H9" s="133"/>
      <c r="I9" s="130"/>
      <c r="J9" s="133"/>
      <c r="K9" s="136"/>
      <c r="L9" s="139"/>
    </row>
    <row r="10" spans="1:12" s="57" customFormat="1" ht="58.5" customHeight="1">
      <c r="A10" s="137"/>
      <c r="B10" s="134"/>
      <c r="C10" s="131"/>
      <c r="D10" s="131"/>
      <c r="E10" s="137"/>
      <c r="F10" s="71" t="s">
        <v>83</v>
      </c>
      <c r="G10" s="85">
        <f>3800000/1000000</f>
        <v>3.8</v>
      </c>
      <c r="H10" s="134"/>
      <c r="I10" s="131"/>
      <c r="J10" s="134"/>
      <c r="K10" s="137"/>
      <c r="L10" s="140"/>
    </row>
    <row r="11" spans="1:12" s="57" customFormat="1" ht="42" customHeight="1">
      <c r="A11" s="135">
        <v>2</v>
      </c>
      <c r="B11" s="132" t="s">
        <v>54</v>
      </c>
      <c r="C11" s="153">
        <f>1712000/1000000</f>
        <v>1.712</v>
      </c>
      <c r="D11" s="153">
        <f>1712000/1000000</f>
        <v>1.712</v>
      </c>
      <c r="E11" s="135" t="s">
        <v>43</v>
      </c>
      <c r="F11" s="71" t="s">
        <v>84</v>
      </c>
      <c r="G11" s="73">
        <f>1697500/1000000</f>
        <v>1.6975</v>
      </c>
      <c r="H11" s="132" t="s">
        <v>84</v>
      </c>
      <c r="I11" s="153">
        <f>1697500/1000000</f>
        <v>1.6975</v>
      </c>
      <c r="J11" s="132" t="s">
        <v>79</v>
      </c>
      <c r="K11" s="135" t="s">
        <v>151</v>
      </c>
      <c r="L11" s="156" t="s">
        <v>152</v>
      </c>
    </row>
    <row r="12" spans="1:12" s="57" customFormat="1" ht="36">
      <c r="A12" s="136"/>
      <c r="B12" s="133"/>
      <c r="C12" s="154"/>
      <c r="D12" s="154"/>
      <c r="E12" s="136"/>
      <c r="F12" s="71" t="s">
        <v>85</v>
      </c>
      <c r="G12" s="73">
        <f>1704000/1000000</f>
        <v>1.704</v>
      </c>
      <c r="H12" s="133"/>
      <c r="I12" s="154"/>
      <c r="J12" s="133"/>
      <c r="K12" s="136"/>
      <c r="L12" s="157"/>
    </row>
    <row r="13" spans="1:12" s="57" customFormat="1" ht="36">
      <c r="A13" s="137"/>
      <c r="B13" s="134"/>
      <c r="C13" s="155"/>
      <c r="D13" s="155"/>
      <c r="E13" s="137"/>
      <c r="F13" s="71" t="s">
        <v>86</v>
      </c>
      <c r="G13" s="73">
        <f>1710000/1000000</f>
        <v>1.71</v>
      </c>
      <c r="H13" s="134"/>
      <c r="I13" s="155"/>
      <c r="J13" s="134"/>
      <c r="K13" s="137"/>
      <c r="L13" s="158"/>
    </row>
    <row r="14" spans="1:12" s="57" customFormat="1" ht="42" customHeight="1">
      <c r="A14" s="135">
        <v>3</v>
      </c>
      <c r="B14" s="132" t="s">
        <v>45</v>
      </c>
      <c r="C14" s="153">
        <f>1899300/1000000</f>
        <v>1.8993</v>
      </c>
      <c r="D14" s="153">
        <f>1899300/1000000</f>
        <v>1.8993</v>
      </c>
      <c r="E14" s="135" t="s">
        <v>43</v>
      </c>
      <c r="F14" s="71" t="s">
        <v>84</v>
      </c>
      <c r="G14" s="73">
        <f>1885000/1000000</f>
        <v>1.885</v>
      </c>
      <c r="H14" s="132" t="s">
        <v>84</v>
      </c>
      <c r="I14" s="153">
        <f>1885000/1000000</f>
        <v>1.885</v>
      </c>
      <c r="J14" s="132" t="s">
        <v>79</v>
      </c>
      <c r="K14" s="135" t="s">
        <v>153</v>
      </c>
      <c r="L14" s="138" t="s">
        <v>154</v>
      </c>
    </row>
    <row r="15" spans="1:12" s="57" customFormat="1" ht="36">
      <c r="A15" s="136"/>
      <c r="B15" s="133"/>
      <c r="C15" s="154"/>
      <c r="D15" s="154"/>
      <c r="E15" s="136"/>
      <c r="F15" s="71" t="s">
        <v>85</v>
      </c>
      <c r="G15" s="73">
        <f>1890000/1000000</f>
        <v>1.89</v>
      </c>
      <c r="H15" s="133"/>
      <c r="I15" s="154"/>
      <c r="J15" s="133"/>
      <c r="K15" s="136"/>
      <c r="L15" s="139"/>
    </row>
    <row r="16" spans="1:12" s="57" customFormat="1" ht="36">
      <c r="A16" s="137"/>
      <c r="B16" s="134"/>
      <c r="C16" s="155"/>
      <c r="D16" s="155"/>
      <c r="E16" s="137"/>
      <c r="F16" s="71" t="s">
        <v>86</v>
      </c>
      <c r="G16" s="73">
        <f>1899000/1000000</f>
        <v>1.899</v>
      </c>
      <c r="H16" s="134"/>
      <c r="I16" s="155"/>
      <c r="J16" s="134"/>
      <c r="K16" s="137"/>
      <c r="L16" s="140"/>
    </row>
    <row r="17" spans="1:12" s="57" customFormat="1" ht="106.5" customHeight="1">
      <c r="A17" s="55">
        <v>4</v>
      </c>
      <c r="B17" s="59" t="s">
        <v>64</v>
      </c>
      <c r="C17" s="73">
        <f>408600/1000000</f>
        <v>0.40860000000000002</v>
      </c>
      <c r="D17" s="73">
        <f>408600/1000000</f>
        <v>0.40860000000000002</v>
      </c>
      <c r="E17" s="55" t="s">
        <v>4</v>
      </c>
      <c r="F17" s="71" t="s">
        <v>84</v>
      </c>
      <c r="G17" s="73">
        <f>408600/1000000</f>
        <v>0.40860000000000002</v>
      </c>
      <c r="H17" s="71" t="s">
        <v>84</v>
      </c>
      <c r="I17" s="73">
        <f>408600/1000000</f>
        <v>0.40860000000000002</v>
      </c>
      <c r="J17" s="59" t="s">
        <v>79</v>
      </c>
      <c r="K17" s="55" t="s">
        <v>155</v>
      </c>
      <c r="L17" s="86" t="s">
        <v>156</v>
      </c>
    </row>
    <row r="18" spans="1:12" s="57" customFormat="1" ht="105">
      <c r="A18" s="55">
        <v>5</v>
      </c>
      <c r="B18" s="59" t="s">
        <v>65</v>
      </c>
      <c r="C18" s="73">
        <f>375200/1000000</f>
        <v>0.37519999999999998</v>
      </c>
      <c r="D18" s="73">
        <f>375200/1000000</f>
        <v>0.37519999999999998</v>
      </c>
      <c r="E18" s="55" t="s">
        <v>4</v>
      </c>
      <c r="F18" s="56" t="s">
        <v>87</v>
      </c>
      <c r="G18" s="73">
        <f>375200/1000000</f>
        <v>0.37519999999999998</v>
      </c>
      <c r="H18" s="56" t="s">
        <v>87</v>
      </c>
      <c r="I18" s="73">
        <f>375200/1000000</f>
        <v>0.37519999999999998</v>
      </c>
      <c r="J18" s="59" t="s">
        <v>79</v>
      </c>
      <c r="K18" s="55" t="s">
        <v>169</v>
      </c>
      <c r="L18" s="86" t="s">
        <v>158</v>
      </c>
    </row>
    <row r="19" spans="1:12" s="57" customFormat="1" ht="105">
      <c r="A19" s="55">
        <v>6</v>
      </c>
      <c r="B19" s="59" t="s">
        <v>66</v>
      </c>
      <c r="C19" s="73">
        <f>463400/1000000</f>
        <v>0.46339999999999998</v>
      </c>
      <c r="D19" s="73">
        <f>463400/1000000</f>
        <v>0.46339999999999998</v>
      </c>
      <c r="E19" s="55" t="s">
        <v>4</v>
      </c>
      <c r="F19" s="56" t="s">
        <v>87</v>
      </c>
      <c r="G19" s="73">
        <f>463400/1000000</f>
        <v>0.46339999999999998</v>
      </c>
      <c r="H19" s="56" t="s">
        <v>87</v>
      </c>
      <c r="I19" s="73">
        <f>463400/1000000</f>
        <v>0.46339999999999998</v>
      </c>
      <c r="J19" s="116" t="s">
        <v>79</v>
      </c>
      <c r="K19" s="55" t="s">
        <v>170</v>
      </c>
      <c r="L19" s="86" t="s">
        <v>162</v>
      </c>
    </row>
    <row r="20" spans="1:12" s="57" customFormat="1" ht="105">
      <c r="A20" s="55">
        <v>7</v>
      </c>
      <c r="B20" s="59" t="s">
        <v>67</v>
      </c>
      <c r="C20" s="73">
        <f>493200/1000000</f>
        <v>0.49320000000000003</v>
      </c>
      <c r="D20" s="73">
        <f>493200/1000000</f>
        <v>0.49320000000000003</v>
      </c>
      <c r="E20" s="55" t="s">
        <v>4</v>
      </c>
      <c r="F20" s="71" t="s">
        <v>84</v>
      </c>
      <c r="G20" s="73">
        <f>493200/1000000</f>
        <v>0.49320000000000003</v>
      </c>
      <c r="H20" s="71" t="s">
        <v>84</v>
      </c>
      <c r="I20" s="73">
        <f>493200/1000000</f>
        <v>0.49320000000000003</v>
      </c>
      <c r="J20" s="116" t="s">
        <v>79</v>
      </c>
      <c r="K20" s="55" t="s">
        <v>157</v>
      </c>
      <c r="L20" s="86" t="s">
        <v>158</v>
      </c>
    </row>
    <row r="21" spans="1:12" s="57" customFormat="1" ht="105">
      <c r="A21" s="55">
        <v>8</v>
      </c>
      <c r="B21" s="59" t="s">
        <v>46</v>
      </c>
      <c r="C21" s="73">
        <f>497600/1000000</f>
        <v>0.49759999999999999</v>
      </c>
      <c r="D21" s="73">
        <f>497600/1000000</f>
        <v>0.49759999999999999</v>
      </c>
      <c r="E21" s="55" t="s">
        <v>4</v>
      </c>
      <c r="F21" s="71" t="s">
        <v>84</v>
      </c>
      <c r="G21" s="73">
        <f>497600/1000000</f>
        <v>0.49759999999999999</v>
      </c>
      <c r="H21" s="71" t="s">
        <v>84</v>
      </c>
      <c r="I21" s="73">
        <f>497600/1000000</f>
        <v>0.49759999999999999</v>
      </c>
      <c r="J21" s="116" t="s">
        <v>79</v>
      </c>
      <c r="K21" s="55" t="s">
        <v>159</v>
      </c>
      <c r="L21" s="86" t="s">
        <v>160</v>
      </c>
    </row>
    <row r="22" spans="1:12" s="57" customFormat="1" ht="105">
      <c r="A22" s="55">
        <v>9</v>
      </c>
      <c r="B22" s="59" t="s">
        <v>47</v>
      </c>
      <c r="C22" s="73">
        <f>310300/1000000</f>
        <v>0.31030000000000002</v>
      </c>
      <c r="D22" s="73">
        <f>310300/1000000</f>
        <v>0.31030000000000002</v>
      </c>
      <c r="E22" s="55" t="s">
        <v>4</v>
      </c>
      <c r="F22" s="71" t="s">
        <v>84</v>
      </c>
      <c r="G22" s="73">
        <f>310300/1000000</f>
        <v>0.31030000000000002</v>
      </c>
      <c r="H22" s="71" t="s">
        <v>84</v>
      </c>
      <c r="I22" s="73">
        <f>310300/1000000</f>
        <v>0.31030000000000002</v>
      </c>
      <c r="J22" s="116" t="s">
        <v>79</v>
      </c>
      <c r="K22" s="55" t="s">
        <v>161</v>
      </c>
      <c r="L22" s="86" t="s">
        <v>162</v>
      </c>
    </row>
    <row r="23" spans="1:12" s="57" customFormat="1" ht="84" customHeight="1">
      <c r="A23" s="55">
        <v>10</v>
      </c>
      <c r="B23" s="59" t="s">
        <v>62</v>
      </c>
      <c r="C23" s="73">
        <f>267500/1000000</f>
        <v>0.26750000000000002</v>
      </c>
      <c r="D23" s="73">
        <f>267500/1000000</f>
        <v>0.26750000000000002</v>
      </c>
      <c r="E23" s="55" t="s">
        <v>4</v>
      </c>
      <c r="F23" s="71" t="s">
        <v>84</v>
      </c>
      <c r="G23" s="73">
        <f>267500/1000000</f>
        <v>0.26750000000000002</v>
      </c>
      <c r="H23" s="71" t="s">
        <v>84</v>
      </c>
      <c r="I23" s="73">
        <f>267500/1000000</f>
        <v>0.26750000000000002</v>
      </c>
      <c r="J23" s="116" t="s">
        <v>79</v>
      </c>
      <c r="K23" s="55" t="s">
        <v>164</v>
      </c>
      <c r="L23" s="86" t="s">
        <v>165</v>
      </c>
    </row>
    <row r="24" spans="1:12" s="57" customFormat="1" ht="94.5" customHeight="1">
      <c r="A24" s="55">
        <v>11</v>
      </c>
      <c r="B24" s="59" t="s">
        <v>48</v>
      </c>
      <c r="C24" s="73">
        <f>101700/1000000</f>
        <v>0.1017</v>
      </c>
      <c r="D24" s="73">
        <f>101700/1000000</f>
        <v>0.1017</v>
      </c>
      <c r="E24" s="55" t="s">
        <v>4</v>
      </c>
      <c r="F24" s="71" t="s">
        <v>84</v>
      </c>
      <c r="G24" s="73">
        <f>101700/1000000</f>
        <v>0.1017</v>
      </c>
      <c r="H24" s="71" t="s">
        <v>84</v>
      </c>
      <c r="I24" s="73">
        <f>101700/1000000</f>
        <v>0.1017</v>
      </c>
      <c r="J24" s="59" t="s">
        <v>79</v>
      </c>
      <c r="K24" s="55" t="s">
        <v>163</v>
      </c>
      <c r="L24" s="86" t="s">
        <v>166</v>
      </c>
    </row>
    <row r="25" spans="1:12" s="57" customFormat="1" ht="93.75" customHeight="1">
      <c r="A25" s="55">
        <v>12</v>
      </c>
      <c r="B25" s="59" t="s">
        <v>68</v>
      </c>
      <c r="C25" s="120">
        <f>499000/1000000</f>
        <v>0.499</v>
      </c>
      <c r="D25" s="120">
        <f>499000/1000000</f>
        <v>0.499</v>
      </c>
      <c r="E25" s="55" t="s">
        <v>4</v>
      </c>
      <c r="F25" s="71" t="s">
        <v>74</v>
      </c>
      <c r="G25" s="120">
        <f>499000/1000000</f>
        <v>0.499</v>
      </c>
      <c r="H25" s="71" t="s">
        <v>74</v>
      </c>
      <c r="I25" s="120">
        <f>499000/1000000</f>
        <v>0.499</v>
      </c>
      <c r="J25" s="59" t="s">
        <v>79</v>
      </c>
      <c r="K25" s="55" t="s">
        <v>167</v>
      </c>
      <c r="L25" s="86" t="s">
        <v>156</v>
      </c>
    </row>
    <row r="26" spans="1:12" s="57" customFormat="1" ht="105">
      <c r="A26" s="55">
        <v>13</v>
      </c>
      <c r="B26" s="59" t="s">
        <v>69</v>
      </c>
      <c r="C26" s="120">
        <f>496000/1000000</f>
        <v>0.496</v>
      </c>
      <c r="D26" s="120">
        <f>496000/1000000</f>
        <v>0.496</v>
      </c>
      <c r="E26" s="55" t="s">
        <v>4</v>
      </c>
      <c r="F26" s="71" t="s">
        <v>74</v>
      </c>
      <c r="G26" s="120">
        <f>496000/1000000</f>
        <v>0.496</v>
      </c>
      <c r="H26" s="71" t="s">
        <v>74</v>
      </c>
      <c r="I26" s="120">
        <f>496000/1000000</f>
        <v>0.496</v>
      </c>
      <c r="J26" s="59" t="s">
        <v>79</v>
      </c>
      <c r="K26" s="55" t="s">
        <v>168</v>
      </c>
      <c r="L26" s="86" t="s">
        <v>162</v>
      </c>
    </row>
  </sheetData>
  <mergeCells count="37">
    <mergeCell ref="A14:A16"/>
    <mergeCell ref="B14:B16"/>
    <mergeCell ref="C14:C16"/>
    <mergeCell ref="D14:D16"/>
    <mergeCell ref="E14:E16"/>
    <mergeCell ref="J11:J13"/>
    <mergeCell ref="K11:K13"/>
    <mergeCell ref="L11:L13"/>
    <mergeCell ref="H11:H13"/>
    <mergeCell ref="I11:I13"/>
    <mergeCell ref="H14:H16"/>
    <mergeCell ref="J14:J16"/>
    <mergeCell ref="I14:I16"/>
    <mergeCell ref="K14:K16"/>
    <mergeCell ref="L14:L16"/>
    <mergeCell ref="D11:D13"/>
    <mergeCell ref="E11:E13"/>
    <mergeCell ref="C11:C13"/>
    <mergeCell ref="B11:B13"/>
    <mergeCell ref="A11:A13"/>
    <mergeCell ref="A1:L1"/>
    <mergeCell ref="A2:L2"/>
    <mergeCell ref="A3:L3"/>
    <mergeCell ref="A4:L4"/>
    <mergeCell ref="F5:G5"/>
    <mergeCell ref="H5:I5"/>
    <mergeCell ref="K5:L5"/>
    <mergeCell ref="I6:I10"/>
    <mergeCell ref="J6:J10"/>
    <mergeCell ref="K6:K10"/>
    <mergeCell ref="L6:L10"/>
    <mergeCell ref="A6:A10"/>
    <mergeCell ref="B6:B10"/>
    <mergeCell ref="C6:C10"/>
    <mergeCell ref="D6:D10"/>
    <mergeCell ref="E6:E10"/>
    <mergeCell ref="H6:H10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0" orientation="landscape" r:id="rId1"/>
  <rowBreaks count="1" manualBreakCount="1"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"/>
  <sheetViews>
    <sheetView zoomScale="64" zoomScaleNormal="64" workbookViewId="0">
      <selection activeCell="K13" sqref="K13"/>
    </sheetView>
  </sheetViews>
  <sheetFormatPr defaultColWidth="9.140625" defaultRowHeight="21"/>
  <cols>
    <col min="1" max="1" width="5.7109375" style="2" customWidth="1"/>
    <col min="2" max="2" width="43" style="5" customWidth="1"/>
    <col min="3" max="3" width="22.28515625" style="2" customWidth="1"/>
    <col min="4" max="4" width="4.7109375" style="8" customWidth="1"/>
    <col min="5" max="6" width="4.7109375" style="7" customWidth="1"/>
    <col min="7" max="8" width="4.7109375" style="6" customWidth="1"/>
    <col min="9" max="9" width="10.85546875" style="4" bestFit="1" customWidth="1"/>
    <col min="10" max="10" width="15" style="4" customWidth="1"/>
    <col min="11" max="12" width="12" style="4" bestFit="1" customWidth="1"/>
    <col min="13" max="13" width="18.28515625" style="4" customWidth="1"/>
    <col min="14" max="14" width="15.5703125" style="4" customWidth="1"/>
    <col min="15" max="15" width="12.140625" style="4" bestFit="1" customWidth="1"/>
    <col min="16" max="16" width="11.85546875" style="4" bestFit="1" customWidth="1"/>
    <col min="17" max="17" width="34.85546875" style="4" customWidth="1"/>
    <col min="18" max="18" width="39.28515625" style="4" customWidth="1"/>
    <col min="19" max="19" width="26.85546875" style="4" customWidth="1"/>
    <col min="20" max="20" width="18.140625" style="4" customWidth="1"/>
    <col min="21" max="21" width="21.5703125" style="5" customWidth="1"/>
    <col min="22" max="22" width="14.7109375" style="72" customWidth="1"/>
    <col min="23" max="23" width="9" style="1" customWidth="1"/>
    <col min="24" max="24" width="10.42578125" style="1" customWidth="1"/>
    <col min="25" max="25" width="17.28515625" style="1" customWidth="1"/>
    <col min="26" max="16384" width="9.140625" style="1"/>
  </cols>
  <sheetData>
    <row r="1" spans="1:27" ht="33" customHeight="1" thickBot="1">
      <c r="A1" s="159" t="s">
        <v>51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</row>
    <row r="2" spans="1:27" ht="66" customHeight="1" thickBot="1">
      <c r="A2" s="160" t="s">
        <v>177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2"/>
    </row>
    <row r="3" spans="1:27" ht="26.25" customHeight="1">
      <c r="A3" s="176" t="s">
        <v>0</v>
      </c>
      <c r="B3" s="178" t="s">
        <v>1</v>
      </c>
      <c r="C3" s="178" t="s">
        <v>15</v>
      </c>
      <c r="D3" s="180" t="s">
        <v>2</v>
      </c>
      <c r="E3" s="182" t="s">
        <v>3</v>
      </c>
      <c r="F3" s="182" t="s">
        <v>4</v>
      </c>
      <c r="G3" s="182" t="s">
        <v>5</v>
      </c>
      <c r="H3" s="184" t="s">
        <v>6</v>
      </c>
      <c r="I3" s="188" t="s">
        <v>7</v>
      </c>
      <c r="J3" s="189"/>
      <c r="K3" s="189"/>
      <c r="L3" s="189"/>
      <c r="M3" s="189"/>
      <c r="N3" s="189"/>
      <c r="O3" s="189"/>
      <c r="P3" s="190"/>
      <c r="Q3" s="163" t="s">
        <v>8</v>
      </c>
      <c r="R3" s="164"/>
      <c r="S3" s="164"/>
      <c r="T3" s="165"/>
      <c r="U3" s="165"/>
      <c r="V3" s="166"/>
      <c r="W3" s="167" t="s">
        <v>10</v>
      </c>
      <c r="X3" s="168"/>
      <c r="Y3" s="168"/>
      <c r="Z3" s="168"/>
      <c r="AA3" s="169"/>
    </row>
    <row r="4" spans="1:27" s="3" customFormat="1" ht="24" customHeight="1">
      <c r="A4" s="177"/>
      <c r="B4" s="179"/>
      <c r="C4" s="179"/>
      <c r="D4" s="181"/>
      <c r="E4" s="183"/>
      <c r="F4" s="183"/>
      <c r="G4" s="183"/>
      <c r="H4" s="185"/>
      <c r="I4" s="172" t="s">
        <v>16</v>
      </c>
      <c r="J4" s="191" t="s">
        <v>17</v>
      </c>
      <c r="K4" s="191" t="s">
        <v>11</v>
      </c>
      <c r="L4" s="191" t="s">
        <v>12</v>
      </c>
      <c r="M4" s="191" t="s">
        <v>13</v>
      </c>
      <c r="N4" s="191" t="s">
        <v>55</v>
      </c>
      <c r="O4" s="191" t="s">
        <v>56</v>
      </c>
      <c r="P4" s="170" t="s">
        <v>14</v>
      </c>
      <c r="Q4" s="172" t="s">
        <v>26</v>
      </c>
      <c r="R4" s="191" t="s">
        <v>57</v>
      </c>
      <c r="S4" s="191" t="s">
        <v>58</v>
      </c>
      <c r="T4" s="191" t="s">
        <v>18</v>
      </c>
      <c r="U4" s="191" t="s">
        <v>59</v>
      </c>
      <c r="V4" s="170" t="s">
        <v>19</v>
      </c>
      <c r="W4" s="172" t="s">
        <v>20</v>
      </c>
      <c r="X4" s="186" t="s">
        <v>9</v>
      </c>
      <c r="Y4" s="187"/>
      <c r="Z4" s="174" t="s">
        <v>35</v>
      </c>
      <c r="AA4" s="175"/>
    </row>
    <row r="5" spans="1:27" s="3" customFormat="1" ht="201.75" customHeight="1">
      <c r="A5" s="177"/>
      <c r="B5" s="179"/>
      <c r="C5" s="179"/>
      <c r="D5" s="181"/>
      <c r="E5" s="183"/>
      <c r="F5" s="183"/>
      <c r="G5" s="183"/>
      <c r="H5" s="185"/>
      <c r="I5" s="177"/>
      <c r="J5" s="179"/>
      <c r="K5" s="179"/>
      <c r="L5" s="179"/>
      <c r="M5" s="179"/>
      <c r="N5" s="179"/>
      <c r="O5" s="179"/>
      <c r="P5" s="171"/>
      <c r="Q5" s="173"/>
      <c r="R5" s="179"/>
      <c r="S5" s="179"/>
      <c r="T5" s="179"/>
      <c r="U5" s="179"/>
      <c r="V5" s="171"/>
      <c r="W5" s="173"/>
      <c r="X5" s="110" t="s">
        <v>24</v>
      </c>
      <c r="Y5" s="110" t="s">
        <v>27</v>
      </c>
      <c r="Z5" s="108" t="s">
        <v>40</v>
      </c>
      <c r="AA5" s="65" t="s">
        <v>41</v>
      </c>
    </row>
    <row r="6" spans="1:27" s="3" customFormat="1" ht="201.75" customHeight="1">
      <c r="A6" s="88">
        <v>1</v>
      </c>
      <c r="B6" s="59" t="s">
        <v>68</v>
      </c>
      <c r="C6" s="89">
        <f>499000/1000000</f>
        <v>0.499</v>
      </c>
      <c r="D6" s="66"/>
      <c r="E6" s="67"/>
      <c r="F6" s="67"/>
      <c r="G6" s="67"/>
      <c r="H6" s="69"/>
      <c r="I6" s="87" t="s">
        <v>49</v>
      </c>
      <c r="J6" s="89">
        <f>499000/1000000</f>
        <v>0.499</v>
      </c>
      <c r="K6" s="105" t="s">
        <v>71</v>
      </c>
      <c r="L6" s="105" t="s">
        <v>70</v>
      </c>
      <c r="M6" s="104" t="s">
        <v>70</v>
      </c>
      <c r="N6" s="68" t="s">
        <v>127</v>
      </c>
      <c r="O6" s="104" t="s">
        <v>116</v>
      </c>
      <c r="P6" s="104" t="s">
        <v>117</v>
      </c>
      <c r="Q6" s="70" t="s">
        <v>74</v>
      </c>
      <c r="R6" s="115" t="s">
        <v>75</v>
      </c>
      <c r="S6" s="103" t="s">
        <v>77</v>
      </c>
      <c r="T6" s="89">
        <f>499000/1000000</f>
        <v>0.499</v>
      </c>
      <c r="U6" s="117"/>
      <c r="V6" s="121"/>
      <c r="W6" s="117"/>
      <c r="X6" s="68"/>
      <c r="Y6" s="68"/>
      <c r="Z6" s="114"/>
      <c r="AA6" s="113"/>
    </row>
    <row r="7" spans="1:27" s="3" customFormat="1" ht="63.75" customHeight="1">
      <c r="A7" s="88">
        <v>2</v>
      </c>
      <c r="B7" s="59" t="s">
        <v>69</v>
      </c>
      <c r="C7" s="89">
        <f>496000/1000000</f>
        <v>0.496</v>
      </c>
      <c r="D7" s="66"/>
      <c r="E7" s="67"/>
      <c r="F7" s="67"/>
      <c r="G7" s="67"/>
      <c r="H7" s="69"/>
      <c r="I7" s="87" t="s">
        <v>50</v>
      </c>
      <c r="J7" s="89">
        <f>496000/1000000</f>
        <v>0.496</v>
      </c>
      <c r="K7" s="105" t="s">
        <v>72</v>
      </c>
      <c r="L7" s="105" t="s">
        <v>73</v>
      </c>
      <c r="M7" s="105" t="s">
        <v>73</v>
      </c>
      <c r="N7" s="68" t="s">
        <v>128</v>
      </c>
      <c r="O7" s="104" t="s">
        <v>124</v>
      </c>
      <c r="P7" s="104" t="s">
        <v>125</v>
      </c>
      <c r="Q7" s="70" t="s">
        <v>74</v>
      </c>
      <c r="R7" s="115" t="s">
        <v>75</v>
      </c>
      <c r="S7" s="103" t="s">
        <v>76</v>
      </c>
      <c r="T7" s="89">
        <f>496000/1000000</f>
        <v>0.496</v>
      </c>
      <c r="U7" s="117"/>
      <c r="V7" s="121"/>
      <c r="W7" s="117"/>
      <c r="X7" s="68"/>
      <c r="Y7" s="68"/>
      <c r="Z7" s="31"/>
      <c r="AA7" s="30"/>
    </row>
  </sheetData>
  <mergeCells count="30">
    <mergeCell ref="Q4:Q5"/>
    <mergeCell ref="R4:R5"/>
    <mergeCell ref="S4:S5"/>
    <mergeCell ref="T4:T5"/>
    <mergeCell ref="U4:U5"/>
    <mergeCell ref="I3:P3"/>
    <mergeCell ref="I4:I5"/>
    <mergeCell ref="J4:J5"/>
    <mergeCell ref="K4:K5"/>
    <mergeCell ref="L4:L5"/>
    <mergeCell ref="M4:M5"/>
    <mergeCell ref="N4:N5"/>
    <mergeCell ref="O4:O5"/>
    <mergeCell ref="P4:P5"/>
    <mergeCell ref="A1:AA1"/>
    <mergeCell ref="A2:AA2"/>
    <mergeCell ref="Q3:V3"/>
    <mergeCell ref="W3:AA3"/>
    <mergeCell ref="V4:V5"/>
    <mergeCell ref="W4:W5"/>
    <mergeCell ref="Z4:AA4"/>
    <mergeCell ref="A3:A5"/>
    <mergeCell ref="B3:B5"/>
    <mergeCell ref="C3:C5"/>
    <mergeCell ref="D3:D5"/>
    <mergeCell ref="E3:E5"/>
    <mergeCell ref="F3:F5"/>
    <mergeCell ref="G3:G5"/>
    <mergeCell ref="H3:H5"/>
    <mergeCell ref="X4:Y4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4"/>
  <sheetViews>
    <sheetView zoomScale="75" zoomScaleNormal="75" workbookViewId="0">
      <selection activeCell="AB25" sqref="AB25"/>
    </sheetView>
  </sheetViews>
  <sheetFormatPr defaultColWidth="9.140625" defaultRowHeight="21"/>
  <cols>
    <col min="1" max="1" width="5.7109375" style="101" customWidth="1"/>
    <col min="2" max="2" width="52.28515625" style="5" customWidth="1"/>
    <col min="3" max="3" width="13" style="2" bestFit="1" customWidth="1"/>
    <col min="4" max="4" width="4.7109375" style="8" customWidth="1"/>
    <col min="5" max="6" width="4.7109375" style="7" customWidth="1"/>
    <col min="7" max="7" width="4.7109375" style="6" customWidth="1"/>
    <col min="8" max="8" width="6.42578125" style="6" customWidth="1"/>
    <col min="9" max="9" width="11.85546875" style="91" customWidth="1"/>
    <col min="10" max="10" width="13" style="4" bestFit="1" customWidth="1"/>
    <col min="11" max="11" width="10.7109375" style="92" bestFit="1" customWidth="1"/>
    <col min="12" max="12" width="11.5703125" style="92" customWidth="1"/>
    <col min="13" max="13" width="10.7109375" style="96" customWidth="1"/>
    <col min="14" max="14" width="16.5703125" style="92" customWidth="1"/>
    <col min="15" max="15" width="13.28515625" style="92" customWidth="1"/>
    <col min="16" max="16" width="11.140625" style="92" bestFit="1" customWidth="1"/>
    <col min="17" max="17" width="31.5703125" style="92" customWidth="1"/>
    <col min="18" max="18" width="19.85546875" style="102" customWidth="1"/>
    <col min="19" max="19" width="16" style="92" customWidth="1"/>
    <col min="20" max="20" width="10.85546875" style="92" bestFit="1" customWidth="1"/>
    <col min="21" max="21" width="11.5703125" style="97" customWidth="1"/>
    <col min="22" max="22" width="11.5703125" style="58" customWidth="1"/>
    <col min="23" max="23" width="33.28515625" style="58" customWidth="1"/>
    <col min="24" max="24" width="10" style="58" customWidth="1"/>
    <col min="25" max="25" width="17.28515625" style="58" customWidth="1"/>
    <col min="26" max="26" width="8.85546875" style="58" customWidth="1"/>
    <col min="27" max="27" width="9.140625" style="128"/>
    <col min="28" max="28" width="13.85546875" style="1" customWidth="1"/>
    <col min="29" max="16384" width="9.140625" style="1"/>
  </cols>
  <sheetData>
    <row r="1" spans="1:66" ht="33" customHeight="1" thickBot="1">
      <c r="A1" s="159" t="s">
        <v>51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58"/>
    </row>
    <row r="2" spans="1:66" ht="66" customHeight="1" thickBot="1">
      <c r="A2" s="160" t="s">
        <v>178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2"/>
    </row>
    <row r="3" spans="1:66" ht="26.25" customHeight="1">
      <c r="A3" s="176" t="s">
        <v>0</v>
      </c>
      <c r="B3" s="178" t="s">
        <v>1</v>
      </c>
      <c r="C3" s="178" t="s">
        <v>15</v>
      </c>
      <c r="D3" s="180" t="s">
        <v>2</v>
      </c>
      <c r="E3" s="182" t="s">
        <v>3</v>
      </c>
      <c r="F3" s="182" t="s">
        <v>4</v>
      </c>
      <c r="G3" s="182" t="s">
        <v>5</v>
      </c>
      <c r="H3" s="184" t="s">
        <v>6</v>
      </c>
      <c r="I3" s="188" t="s">
        <v>7</v>
      </c>
      <c r="J3" s="189"/>
      <c r="K3" s="189"/>
      <c r="L3" s="189"/>
      <c r="M3" s="189"/>
      <c r="N3" s="189"/>
      <c r="O3" s="189"/>
      <c r="P3" s="190"/>
      <c r="Q3" s="263" t="s">
        <v>8</v>
      </c>
      <c r="R3" s="263"/>
      <c r="S3" s="263"/>
      <c r="T3" s="264"/>
      <c r="U3" s="264"/>
      <c r="V3" s="265"/>
      <c r="W3" s="266" t="s">
        <v>10</v>
      </c>
      <c r="X3" s="267"/>
      <c r="Y3" s="267"/>
      <c r="Z3" s="267"/>
      <c r="AA3" s="267"/>
      <c r="AB3" s="268"/>
    </row>
    <row r="4" spans="1:66" s="3" customFormat="1" ht="24" customHeight="1">
      <c r="A4" s="177"/>
      <c r="B4" s="179"/>
      <c r="C4" s="179"/>
      <c r="D4" s="181"/>
      <c r="E4" s="183"/>
      <c r="F4" s="183"/>
      <c r="G4" s="183"/>
      <c r="H4" s="185"/>
      <c r="I4" s="172" t="s">
        <v>16</v>
      </c>
      <c r="J4" s="191" t="s">
        <v>17</v>
      </c>
      <c r="K4" s="191" t="s">
        <v>11</v>
      </c>
      <c r="L4" s="191" t="s">
        <v>12</v>
      </c>
      <c r="M4" s="191" t="s">
        <v>13</v>
      </c>
      <c r="N4" s="191" t="s">
        <v>60</v>
      </c>
      <c r="O4" s="191" t="s">
        <v>21</v>
      </c>
      <c r="P4" s="170" t="s">
        <v>14</v>
      </c>
      <c r="Q4" s="254" t="s">
        <v>26</v>
      </c>
      <c r="R4" s="254" t="s">
        <v>57</v>
      </c>
      <c r="S4" s="254" t="s">
        <v>58</v>
      </c>
      <c r="T4" s="256" t="s">
        <v>22</v>
      </c>
      <c r="U4" s="191" t="s">
        <v>23</v>
      </c>
      <c r="V4" s="191" t="s">
        <v>44</v>
      </c>
      <c r="W4" s="258" t="s">
        <v>20</v>
      </c>
      <c r="X4" s="254"/>
      <c r="Y4" s="271" t="s">
        <v>9</v>
      </c>
      <c r="Z4" s="272"/>
      <c r="AA4" s="174" t="s">
        <v>35</v>
      </c>
      <c r="AB4" s="175"/>
    </row>
    <row r="5" spans="1:66" s="3" customFormat="1" ht="187.5" customHeight="1">
      <c r="A5" s="177"/>
      <c r="B5" s="179"/>
      <c r="C5" s="179"/>
      <c r="D5" s="269"/>
      <c r="E5" s="270"/>
      <c r="F5" s="270"/>
      <c r="G5" s="183"/>
      <c r="H5" s="185"/>
      <c r="I5" s="177"/>
      <c r="J5" s="179"/>
      <c r="K5" s="179"/>
      <c r="L5" s="179"/>
      <c r="M5" s="244"/>
      <c r="N5" s="179"/>
      <c r="O5" s="179"/>
      <c r="P5" s="171"/>
      <c r="Q5" s="255"/>
      <c r="R5" s="255"/>
      <c r="S5" s="255"/>
      <c r="T5" s="257"/>
      <c r="U5" s="179"/>
      <c r="V5" s="244"/>
      <c r="W5" s="259"/>
      <c r="X5" s="260"/>
      <c r="Y5" s="110" t="s">
        <v>24</v>
      </c>
      <c r="Z5" s="110" t="s">
        <v>27</v>
      </c>
      <c r="AA5" s="125" t="s">
        <v>40</v>
      </c>
      <c r="AB5" s="109" t="s">
        <v>41</v>
      </c>
      <c r="AE5" s="9"/>
    </row>
    <row r="6" spans="1:66" s="3" customFormat="1">
      <c r="A6" s="241">
        <v>1</v>
      </c>
      <c r="B6" s="132" t="s">
        <v>53</v>
      </c>
      <c r="C6" s="129">
        <f>3800000/1000000</f>
        <v>3.8</v>
      </c>
      <c r="D6" s="248"/>
      <c r="E6" s="235"/>
      <c r="F6" s="248"/>
      <c r="G6" s="235"/>
      <c r="H6" s="238"/>
      <c r="I6" s="251" t="s">
        <v>52</v>
      </c>
      <c r="J6" s="129">
        <f>3800000/1000000</f>
        <v>3.8</v>
      </c>
      <c r="K6" s="224" t="s">
        <v>89</v>
      </c>
      <c r="L6" s="224" t="s">
        <v>88</v>
      </c>
      <c r="M6" s="224" t="s">
        <v>90</v>
      </c>
      <c r="N6" s="205" t="s">
        <v>137</v>
      </c>
      <c r="O6" s="224" t="s">
        <v>116</v>
      </c>
      <c r="P6" s="224" t="s">
        <v>129</v>
      </c>
      <c r="Q6" s="218" t="s">
        <v>78</v>
      </c>
      <c r="R6" s="221" t="s">
        <v>91</v>
      </c>
      <c r="S6" s="215">
        <v>66109334061</v>
      </c>
      <c r="T6" s="129">
        <f>2897500/1000000</f>
        <v>2.8975</v>
      </c>
      <c r="U6" s="135"/>
      <c r="V6" s="206"/>
      <c r="W6" s="56" t="s">
        <v>78</v>
      </c>
      <c r="X6" s="85">
        <f>2897500/1000000</f>
        <v>2.8975</v>
      </c>
      <c r="Y6" s="215"/>
      <c r="Z6" s="209"/>
      <c r="AA6" s="212"/>
      <c r="AB6" s="192"/>
    </row>
    <row r="7" spans="1:66" s="3" customFormat="1" ht="42">
      <c r="A7" s="242"/>
      <c r="B7" s="133"/>
      <c r="C7" s="130"/>
      <c r="D7" s="249"/>
      <c r="E7" s="236"/>
      <c r="F7" s="249"/>
      <c r="G7" s="236"/>
      <c r="H7" s="239"/>
      <c r="I7" s="252"/>
      <c r="J7" s="130"/>
      <c r="K7" s="225"/>
      <c r="L7" s="225"/>
      <c r="M7" s="225"/>
      <c r="N7" s="136"/>
      <c r="O7" s="225"/>
      <c r="P7" s="225"/>
      <c r="Q7" s="219"/>
      <c r="R7" s="222"/>
      <c r="S7" s="216"/>
      <c r="T7" s="130"/>
      <c r="U7" s="136"/>
      <c r="V7" s="207"/>
      <c r="W7" s="71" t="s">
        <v>80</v>
      </c>
      <c r="X7" s="85">
        <f>2978872/1000000</f>
        <v>2.978872</v>
      </c>
      <c r="Y7" s="216"/>
      <c r="Z7" s="210"/>
      <c r="AA7" s="213"/>
      <c r="AB7" s="193"/>
    </row>
    <row r="8" spans="1:66" s="3" customFormat="1">
      <c r="A8" s="242"/>
      <c r="B8" s="133"/>
      <c r="C8" s="130"/>
      <c r="D8" s="249"/>
      <c r="E8" s="236"/>
      <c r="F8" s="249"/>
      <c r="G8" s="236"/>
      <c r="H8" s="239"/>
      <c r="I8" s="252"/>
      <c r="J8" s="130"/>
      <c r="K8" s="225"/>
      <c r="L8" s="225"/>
      <c r="M8" s="225"/>
      <c r="N8" s="136"/>
      <c r="O8" s="225"/>
      <c r="P8" s="225"/>
      <c r="Q8" s="219"/>
      <c r="R8" s="222"/>
      <c r="S8" s="216"/>
      <c r="T8" s="130"/>
      <c r="U8" s="136"/>
      <c r="V8" s="207"/>
      <c r="W8" s="71" t="s">
        <v>81</v>
      </c>
      <c r="X8" s="85">
        <f>3435000/1000000</f>
        <v>3.4350000000000001</v>
      </c>
      <c r="Y8" s="216"/>
      <c r="Z8" s="210"/>
      <c r="AA8" s="213"/>
      <c r="AB8" s="193"/>
    </row>
    <row r="9" spans="1:66" s="3" customFormat="1" ht="42">
      <c r="A9" s="242"/>
      <c r="B9" s="133"/>
      <c r="C9" s="130"/>
      <c r="D9" s="249"/>
      <c r="E9" s="236"/>
      <c r="F9" s="249"/>
      <c r="G9" s="236"/>
      <c r="H9" s="239"/>
      <c r="I9" s="252"/>
      <c r="J9" s="130"/>
      <c r="K9" s="225"/>
      <c r="L9" s="225"/>
      <c r="M9" s="225"/>
      <c r="N9" s="136"/>
      <c r="O9" s="225"/>
      <c r="P9" s="225"/>
      <c r="Q9" s="219"/>
      <c r="R9" s="222"/>
      <c r="S9" s="216"/>
      <c r="T9" s="130"/>
      <c r="U9" s="136"/>
      <c r="V9" s="207"/>
      <c r="W9" s="71" t="s">
        <v>82</v>
      </c>
      <c r="X9" s="85">
        <f>3600000/1000000</f>
        <v>3.6</v>
      </c>
      <c r="Y9" s="216"/>
      <c r="Z9" s="210"/>
      <c r="AA9" s="213"/>
      <c r="AB9" s="193"/>
    </row>
    <row r="10" spans="1:66" s="3" customFormat="1">
      <c r="A10" s="243"/>
      <c r="B10" s="134"/>
      <c r="C10" s="131"/>
      <c r="D10" s="250"/>
      <c r="E10" s="237"/>
      <c r="F10" s="250"/>
      <c r="G10" s="237"/>
      <c r="H10" s="240"/>
      <c r="I10" s="253"/>
      <c r="J10" s="131"/>
      <c r="K10" s="226"/>
      <c r="L10" s="226"/>
      <c r="M10" s="226"/>
      <c r="N10" s="137"/>
      <c r="O10" s="226"/>
      <c r="P10" s="226"/>
      <c r="Q10" s="220"/>
      <c r="R10" s="223"/>
      <c r="S10" s="217"/>
      <c r="T10" s="131"/>
      <c r="U10" s="137"/>
      <c r="V10" s="208"/>
      <c r="W10" s="71" t="s">
        <v>83</v>
      </c>
      <c r="X10" s="85">
        <f>3800000/1000000</f>
        <v>3.8</v>
      </c>
      <c r="Y10" s="217"/>
      <c r="Z10" s="211"/>
      <c r="AA10" s="214"/>
      <c r="AB10" s="194"/>
    </row>
    <row r="11" spans="1:66" s="3" customFormat="1" ht="35.25" customHeight="1">
      <c r="A11" s="241">
        <v>2</v>
      </c>
      <c r="B11" s="132" t="s">
        <v>54</v>
      </c>
      <c r="C11" s="153">
        <f>1712000/1000000</f>
        <v>1.712</v>
      </c>
      <c r="D11" s="245"/>
      <c r="E11" s="235"/>
      <c r="F11" s="235"/>
      <c r="G11" s="235"/>
      <c r="H11" s="238"/>
      <c r="I11" s="251" t="s">
        <v>49</v>
      </c>
      <c r="J11" s="153">
        <f>1712000/1000000</f>
        <v>1.712</v>
      </c>
      <c r="K11" s="224" t="s">
        <v>94</v>
      </c>
      <c r="L11" s="224" t="s">
        <v>93</v>
      </c>
      <c r="M11" s="224" t="s">
        <v>71</v>
      </c>
      <c r="N11" s="205" t="s">
        <v>140</v>
      </c>
      <c r="O11" s="224" t="s">
        <v>114</v>
      </c>
      <c r="P11" s="224" t="s">
        <v>130</v>
      </c>
      <c r="Q11" s="227" t="s">
        <v>84</v>
      </c>
      <c r="R11" s="230" t="s">
        <v>92</v>
      </c>
      <c r="S11" s="231" t="s">
        <v>111</v>
      </c>
      <c r="T11" s="153">
        <f>1697500/1000000</f>
        <v>1.6975</v>
      </c>
      <c r="U11" s="205" t="s">
        <v>176</v>
      </c>
      <c r="V11" s="205" t="s">
        <v>176</v>
      </c>
      <c r="W11" s="71" t="s">
        <v>84</v>
      </c>
      <c r="X11" s="73">
        <f>1697500/1000000</f>
        <v>1.6975</v>
      </c>
      <c r="Y11" s="153"/>
      <c r="Z11" s="195"/>
      <c r="AA11" s="198">
        <v>1.6975</v>
      </c>
      <c r="AB11" s="201" t="s">
        <v>175</v>
      </c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</row>
    <row r="12" spans="1:66" s="3" customFormat="1" ht="47.25" customHeight="1">
      <c r="A12" s="242"/>
      <c r="B12" s="133"/>
      <c r="C12" s="154"/>
      <c r="D12" s="246"/>
      <c r="E12" s="236"/>
      <c r="F12" s="236"/>
      <c r="G12" s="236"/>
      <c r="H12" s="239"/>
      <c r="I12" s="252"/>
      <c r="J12" s="154"/>
      <c r="K12" s="225"/>
      <c r="L12" s="225"/>
      <c r="M12" s="225"/>
      <c r="N12" s="136"/>
      <c r="O12" s="225"/>
      <c r="P12" s="225"/>
      <c r="Q12" s="228"/>
      <c r="R12" s="154"/>
      <c r="S12" s="196"/>
      <c r="T12" s="154"/>
      <c r="U12" s="136"/>
      <c r="V12" s="136"/>
      <c r="W12" s="71" t="s">
        <v>85</v>
      </c>
      <c r="X12" s="73">
        <f>1704000/1000000</f>
        <v>1.704</v>
      </c>
      <c r="Y12" s="154"/>
      <c r="Z12" s="196"/>
      <c r="AA12" s="199"/>
      <c r="AB12" s="202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</row>
    <row r="13" spans="1:66" s="3" customFormat="1" ht="47.25" customHeight="1">
      <c r="A13" s="243"/>
      <c r="B13" s="134"/>
      <c r="C13" s="155"/>
      <c r="D13" s="247"/>
      <c r="E13" s="237"/>
      <c r="F13" s="237"/>
      <c r="G13" s="237"/>
      <c r="H13" s="240"/>
      <c r="I13" s="253"/>
      <c r="J13" s="155"/>
      <c r="K13" s="226"/>
      <c r="L13" s="226"/>
      <c r="M13" s="226"/>
      <c r="N13" s="137"/>
      <c r="O13" s="226"/>
      <c r="P13" s="226"/>
      <c r="Q13" s="229"/>
      <c r="R13" s="155"/>
      <c r="S13" s="197"/>
      <c r="T13" s="155"/>
      <c r="U13" s="137"/>
      <c r="V13" s="137"/>
      <c r="W13" s="71" t="s">
        <v>86</v>
      </c>
      <c r="X13" s="73">
        <f>1710000/1000000</f>
        <v>1.71</v>
      </c>
      <c r="Y13" s="155"/>
      <c r="Z13" s="197"/>
      <c r="AA13" s="200"/>
      <c r="AB13" s="203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</row>
    <row r="14" spans="1:66" s="3" customFormat="1" ht="47.25" customHeight="1">
      <c r="A14" s="241">
        <v>3</v>
      </c>
      <c r="B14" s="132" t="s">
        <v>45</v>
      </c>
      <c r="C14" s="153">
        <f>1899300/1000000</f>
        <v>1.8993</v>
      </c>
      <c r="D14" s="245"/>
      <c r="E14" s="235"/>
      <c r="F14" s="235"/>
      <c r="G14" s="235"/>
      <c r="H14" s="238"/>
      <c r="I14" s="251" t="s">
        <v>49</v>
      </c>
      <c r="J14" s="153">
        <f>1899300/1000000</f>
        <v>1.8993</v>
      </c>
      <c r="K14" s="224" t="s">
        <v>95</v>
      </c>
      <c r="L14" s="224" t="s">
        <v>96</v>
      </c>
      <c r="M14" s="232" t="s">
        <v>97</v>
      </c>
      <c r="N14" s="205" t="s">
        <v>141</v>
      </c>
      <c r="O14" s="224" t="s">
        <v>126</v>
      </c>
      <c r="P14" s="224" t="s">
        <v>131</v>
      </c>
      <c r="Q14" s="227" t="s">
        <v>84</v>
      </c>
      <c r="R14" s="230" t="s">
        <v>92</v>
      </c>
      <c r="S14" s="231" t="s">
        <v>112</v>
      </c>
      <c r="T14" s="153">
        <f>1885000/1000000</f>
        <v>1.885</v>
      </c>
      <c r="U14" s="205" t="s">
        <v>176</v>
      </c>
      <c r="V14" s="205" t="s">
        <v>176</v>
      </c>
      <c r="W14" s="71" t="s">
        <v>84</v>
      </c>
      <c r="X14" s="73">
        <f>1885000/1000000</f>
        <v>1.885</v>
      </c>
      <c r="Y14" s="153"/>
      <c r="Z14" s="195"/>
      <c r="AA14" s="198">
        <v>1.885</v>
      </c>
      <c r="AB14" s="204">
        <v>24673</v>
      </c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</row>
    <row r="15" spans="1:66" s="3" customFormat="1" ht="47.25" customHeight="1">
      <c r="A15" s="242"/>
      <c r="B15" s="133"/>
      <c r="C15" s="154"/>
      <c r="D15" s="246"/>
      <c r="E15" s="236"/>
      <c r="F15" s="236"/>
      <c r="G15" s="236"/>
      <c r="H15" s="239"/>
      <c r="I15" s="252"/>
      <c r="J15" s="154"/>
      <c r="K15" s="225"/>
      <c r="L15" s="225"/>
      <c r="M15" s="233"/>
      <c r="N15" s="136"/>
      <c r="O15" s="225"/>
      <c r="P15" s="225"/>
      <c r="Q15" s="228"/>
      <c r="R15" s="154"/>
      <c r="S15" s="196"/>
      <c r="T15" s="154"/>
      <c r="U15" s="136"/>
      <c r="V15" s="136"/>
      <c r="W15" s="71" t="s">
        <v>85</v>
      </c>
      <c r="X15" s="73">
        <f>1890000/1000000</f>
        <v>1.89</v>
      </c>
      <c r="Y15" s="154"/>
      <c r="Z15" s="196"/>
      <c r="AA15" s="199"/>
      <c r="AB15" s="202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</row>
    <row r="16" spans="1:66" s="3" customFormat="1" ht="47.25" customHeight="1">
      <c r="A16" s="243"/>
      <c r="B16" s="134"/>
      <c r="C16" s="155"/>
      <c r="D16" s="247"/>
      <c r="E16" s="237"/>
      <c r="F16" s="237"/>
      <c r="G16" s="237"/>
      <c r="H16" s="240"/>
      <c r="I16" s="253"/>
      <c r="J16" s="155"/>
      <c r="K16" s="226"/>
      <c r="L16" s="226"/>
      <c r="M16" s="234"/>
      <c r="N16" s="137"/>
      <c r="O16" s="226"/>
      <c r="P16" s="226"/>
      <c r="Q16" s="229"/>
      <c r="R16" s="155"/>
      <c r="S16" s="197"/>
      <c r="T16" s="155"/>
      <c r="U16" s="137"/>
      <c r="V16" s="137"/>
      <c r="W16" s="71" t="s">
        <v>86</v>
      </c>
      <c r="X16" s="73">
        <f>1899000/1000000</f>
        <v>1.899</v>
      </c>
      <c r="Y16" s="155"/>
      <c r="Z16" s="197"/>
      <c r="AA16" s="200"/>
      <c r="AB16" s="203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</row>
    <row r="17" spans="1:66" s="78" customFormat="1" ht="42">
      <c r="A17" s="100">
        <v>4</v>
      </c>
      <c r="B17" s="59" t="s">
        <v>64</v>
      </c>
      <c r="C17" s="73">
        <f>408600/1000000</f>
        <v>0.40860000000000002</v>
      </c>
      <c r="D17" s="74"/>
      <c r="E17" s="75"/>
      <c r="F17" s="74"/>
      <c r="G17" s="76"/>
      <c r="H17" s="77"/>
      <c r="I17" s="90" t="s">
        <v>52</v>
      </c>
      <c r="J17" s="73">
        <f>408600/1000000</f>
        <v>0.40860000000000002</v>
      </c>
      <c r="K17" s="98" t="s">
        <v>98</v>
      </c>
      <c r="L17" s="98" t="s">
        <v>70</v>
      </c>
      <c r="M17" s="98" t="s">
        <v>70</v>
      </c>
      <c r="N17" s="124" t="s">
        <v>143</v>
      </c>
      <c r="O17" s="98" t="s">
        <v>116</v>
      </c>
      <c r="P17" s="99" t="s">
        <v>117</v>
      </c>
      <c r="Q17" s="106" t="s">
        <v>84</v>
      </c>
      <c r="R17" s="118" t="s">
        <v>92</v>
      </c>
      <c r="S17" s="119" t="s">
        <v>104</v>
      </c>
      <c r="T17" s="73">
        <f>408600/1000000</f>
        <v>0.40860000000000002</v>
      </c>
      <c r="U17" s="98" t="s">
        <v>176</v>
      </c>
      <c r="V17" s="98" t="s">
        <v>176</v>
      </c>
      <c r="W17" s="106" t="s">
        <v>84</v>
      </c>
      <c r="X17" s="73">
        <f>408600/1000000</f>
        <v>0.40860000000000002</v>
      </c>
      <c r="Y17" s="93"/>
      <c r="Z17" s="112"/>
      <c r="AA17" s="73">
        <f>408600/1000000</f>
        <v>0.40860000000000002</v>
      </c>
      <c r="AB17" s="99" t="s">
        <v>180</v>
      </c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</row>
    <row r="18" spans="1:66" s="78" customFormat="1" ht="46.5" customHeight="1">
      <c r="A18" s="100">
        <v>5</v>
      </c>
      <c r="B18" s="59" t="s">
        <v>65</v>
      </c>
      <c r="C18" s="73">
        <f>375200/1000000</f>
        <v>0.37519999999999998</v>
      </c>
      <c r="D18" s="74"/>
      <c r="E18" s="75"/>
      <c r="F18" s="74"/>
      <c r="G18" s="76"/>
      <c r="H18" s="77"/>
      <c r="I18" s="90" t="s">
        <v>49</v>
      </c>
      <c r="J18" s="73">
        <f>375200/1000000</f>
        <v>0.37519999999999998</v>
      </c>
      <c r="K18" s="98" t="s">
        <v>100</v>
      </c>
      <c r="L18" s="98" t="s">
        <v>101</v>
      </c>
      <c r="M18" s="98" t="s">
        <v>101</v>
      </c>
      <c r="N18" s="122" t="s">
        <v>135</v>
      </c>
      <c r="O18" s="98" t="s">
        <v>122</v>
      </c>
      <c r="P18" s="99" t="s">
        <v>133</v>
      </c>
      <c r="Q18" s="106" t="s">
        <v>87</v>
      </c>
      <c r="R18" s="118" t="s">
        <v>102</v>
      </c>
      <c r="S18" s="119" t="s">
        <v>136</v>
      </c>
      <c r="T18" s="73">
        <f>375200/1000000</f>
        <v>0.37519999999999998</v>
      </c>
      <c r="U18" s="124" t="s">
        <v>174</v>
      </c>
      <c r="V18" s="126" t="s">
        <v>174</v>
      </c>
      <c r="W18" s="106" t="s">
        <v>87</v>
      </c>
      <c r="X18" s="73">
        <f>375200/1000000</f>
        <v>0.37519999999999998</v>
      </c>
      <c r="Y18" s="93"/>
      <c r="Z18" s="112"/>
      <c r="AA18" s="127">
        <f>375200/1000000</f>
        <v>0.37519999999999998</v>
      </c>
      <c r="AB18" s="99" t="s">
        <v>180</v>
      </c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</row>
    <row r="19" spans="1:66" s="78" customFormat="1" ht="40.5" customHeight="1">
      <c r="A19" s="100">
        <v>6</v>
      </c>
      <c r="B19" s="59" t="s">
        <v>107</v>
      </c>
      <c r="C19" s="73">
        <f>463400/1000000</f>
        <v>0.46339999999999998</v>
      </c>
      <c r="D19" s="74"/>
      <c r="E19" s="75"/>
      <c r="F19" s="74"/>
      <c r="G19" s="76"/>
      <c r="H19" s="77"/>
      <c r="I19" s="90" t="s">
        <v>49</v>
      </c>
      <c r="J19" s="73">
        <f>463400/1000000</f>
        <v>0.46339999999999998</v>
      </c>
      <c r="K19" s="98" t="s">
        <v>72</v>
      </c>
      <c r="L19" s="98" t="s">
        <v>98</v>
      </c>
      <c r="M19" s="98" t="s">
        <v>98</v>
      </c>
      <c r="N19" s="122" t="s">
        <v>134</v>
      </c>
      <c r="O19" s="98" t="s">
        <v>124</v>
      </c>
      <c r="P19" s="99" t="s">
        <v>132</v>
      </c>
      <c r="Q19" s="106" t="s">
        <v>87</v>
      </c>
      <c r="R19" s="118" t="s">
        <v>102</v>
      </c>
      <c r="S19" s="119" t="s">
        <v>106</v>
      </c>
      <c r="T19" s="73">
        <f>463400/1000000</f>
        <v>0.46339999999999998</v>
      </c>
      <c r="U19" s="98" t="s">
        <v>138</v>
      </c>
      <c r="V19" s="98" t="s">
        <v>139</v>
      </c>
      <c r="W19" s="106" t="s">
        <v>87</v>
      </c>
      <c r="X19" s="73">
        <f>463400/1000000</f>
        <v>0.46339999999999998</v>
      </c>
      <c r="Y19" s="93"/>
      <c r="Z19" s="112"/>
      <c r="AA19" s="127">
        <f>463400/1000000</f>
        <v>0.46339999999999998</v>
      </c>
      <c r="AB19" s="99" t="s">
        <v>148</v>
      </c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</row>
    <row r="20" spans="1:66" s="78" customFormat="1" ht="45.75" customHeight="1">
      <c r="A20" s="100">
        <v>7</v>
      </c>
      <c r="B20" s="59" t="s">
        <v>67</v>
      </c>
      <c r="C20" s="73">
        <f>493200/1000000</f>
        <v>0.49320000000000003</v>
      </c>
      <c r="D20" s="74"/>
      <c r="E20" s="75"/>
      <c r="F20" s="74"/>
      <c r="G20" s="76"/>
      <c r="H20" s="77"/>
      <c r="I20" s="90" t="s">
        <v>52</v>
      </c>
      <c r="J20" s="73">
        <f>493200/1000000</f>
        <v>0.49320000000000003</v>
      </c>
      <c r="K20" s="98" t="s">
        <v>100</v>
      </c>
      <c r="L20" s="98" t="s">
        <v>101</v>
      </c>
      <c r="M20" s="98" t="s">
        <v>101</v>
      </c>
      <c r="N20" s="124" t="s">
        <v>147</v>
      </c>
      <c r="O20" s="98" t="s">
        <v>122</v>
      </c>
      <c r="P20" s="99" t="s">
        <v>123</v>
      </c>
      <c r="Q20" s="106" t="s">
        <v>84</v>
      </c>
      <c r="R20" s="118" t="s">
        <v>92</v>
      </c>
      <c r="S20" s="119" t="s">
        <v>103</v>
      </c>
      <c r="T20" s="73">
        <f>493200/1000000</f>
        <v>0.49320000000000003</v>
      </c>
      <c r="U20" s="98" t="s">
        <v>176</v>
      </c>
      <c r="V20" s="98" t="s">
        <v>176</v>
      </c>
      <c r="W20" s="106" t="s">
        <v>84</v>
      </c>
      <c r="X20" s="73">
        <f>493200/1000000</f>
        <v>0.49320000000000003</v>
      </c>
      <c r="Y20" s="93"/>
      <c r="Z20" s="112"/>
      <c r="AA20" s="73">
        <f>493200/1000000</f>
        <v>0.49320000000000003</v>
      </c>
      <c r="AB20" s="99" t="s">
        <v>180</v>
      </c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</row>
    <row r="21" spans="1:66" s="78" customFormat="1" ht="44.25" customHeight="1">
      <c r="A21" s="100">
        <v>8</v>
      </c>
      <c r="B21" s="59" t="s">
        <v>46</v>
      </c>
      <c r="C21" s="73">
        <f>497600/1000000</f>
        <v>0.49759999999999999</v>
      </c>
      <c r="D21" s="74"/>
      <c r="E21" s="75"/>
      <c r="F21" s="74"/>
      <c r="G21" s="76"/>
      <c r="H21" s="77"/>
      <c r="I21" s="90" t="s">
        <v>52</v>
      </c>
      <c r="J21" s="73">
        <f>497600/1000000</f>
        <v>0.49759999999999999</v>
      </c>
      <c r="K21" s="98" t="s">
        <v>50</v>
      </c>
      <c r="L21" s="98" t="s">
        <v>99</v>
      </c>
      <c r="M21" s="98" t="s">
        <v>99</v>
      </c>
      <c r="N21" s="123" t="s">
        <v>142</v>
      </c>
      <c r="O21" s="98" t="s">
        <v>113</v>
      </c>
      <c r="P21" s="99" t="s">
        <v>115</v>
      </c>
      <c r="Q21" s="106" t="s">
        <v>84</v>
      </c>
      <c r="R21" s="118" t="s">
        <v>92</v>
      </c>
      <c r="S21" s="119" t="s">
        <v>110</v>
      </c>
      <c r="T21" s="73">
        <f>497600/1000000</f>
        <v>0.49759999999999999</v>
      </c>
      <c r="U21" s="98" t="s">
        <v>176</v>
      </c>
      <c r="V21" s="98" t="s">
        <v>176</v>
      </c>
      <c r="W21" s="106" t="s">
        <v>84</v>
      </c>
      <c r="X21" s="73">
        <f>497600/1000000</f>
        <v>0.49759999999999999</v>
      </c>
      <c r="Y21" s="93"/>
      <c r="Z21" s="112"/>
      <c r="AA21" s="73">
        <f>497600/1000000</f>
        <v>0.49759999999999999</v>
      </c>
      <c r="AB21" s="99" t="s">
        <v>180</v>
      </c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</row>
    <row r="22" spans="1:66" s="78" customFormat="1" ht="44.25" customHeight="1">
      <c r="A22" s="100">
        <v>9</v>
      </c>
      <c r="B22" s="59" t="s">
        <v>47</v>
      </c>
      <c r="C22" s="73">
        <f>310300/1000000</f>
        <v>0.31030000000000002</v>
      </c>
      <c r="D22" s="74"/>
      <c r="E22" s="75"/>
      <c r="F22" s="74"/>
      <c r="G22" s="76"/>
      <c r="H22" s="77"/>
      <c r="I22" s="90" t="s">
        <v>52</v>
      </c>
      <c r="J22" s="73">
        <f>310300/1000000</f>
        <v>0.31030000000000002</v>
      </c>
      <c r="K22" s="98" t="s">
        <v>50</v>
      </c>
      <c r="L22" s="98" t="s">
        <v>99</v>
      </c>
      <c r="M22" s="98" t="s">
        <v>99</v>
      </c>
      <c r="N22" s="123" t="s">
        <v>144</v>
      </c>
      <c r="O22" s="98" t="s">
        <v>124</v>
      </c>
      <c r="P22" s="99" t="s">
        <v>125</v>
      </c>
      <c r="Q22" s="106" t="s">
        <v>84</v>
      </c>
      <c r="R22" s="118" t="s">
        <v>92</v>
      </c>
      <c r="S22" s="119" t="s">
        <v>109</v>
      </c>
      <c r="T22" s="73">
        <f>310300/1000000</f>
        <v>0.31030000000000002</v>
      </c>
      <c r="U22" s="98" t="s">
        <v>172</v>
      </c>
      <c r="V22" s="98" t="s">
        <v>172</v>
      </c>
      <c r="W22" s="106" t="s">
        <v>84</v>
      </c>
      <c r="X22" s="73">
        <f>310300/1000000</f>
        <v>0.31030000000000002</v>
      </c>
      <c r="Y22" s="93"/>
      <c r="Z22" s="112"/>
      <c r="AA22" s="127">
        <f>310300/1000000</f>
        <v>0.31030000000000002</v>
      </c>
      <c r="AB22" s="99" t="s">
        <v>173</v>
      </c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</row>
    <row r="23" spans="1:66" s="78" customFormat="1" ht="41.25" customHeight="1">
      <c r="A23" s="100">
        <v>10</v>
      </c>
      <c r="B23" s="59" t="s">
        <v>62</v>
      </c>
      <c r="C23" s="73">
        <f>267500/1000000</f>
        <v>0.26750000000000002</v>
      </c>
      <c r="D23" s="74"/>
      <c r="E23" s="75"/>
      <c r="F23" s="74"/>
      <c r="G23" s="76"/>
      <c r="H23" s="77"/>
      <c r="I23" s="90" t="s">
        <v>52</v>
      </c>
      <c r="J23" s="73">
        <f>267500/1000000</f>
        <v>0.26750000000000002</v>
      </c>
      <c r="K23" s="98" t="s">
        <v>99</v>
      </c>
      <c r="L23" s="98" t="s">
        <v>100</v>
      </c>
      <c r="M23" s="98" t="s">
        <v>100</v>
      </c>
      <c r="N23" s="123" t="s">
        <v>146</v>
      </c>
      <c r="O23" s="98" t="s">
        <v>120</v>
      </c>
      <c r="P23" s="99" t="s">
        <v>121</v>
      </c>
      <c r="Q23" s="106" t="s">
        <v>84</v>
      </c>
      <c r="R23" s="118" t="s">
        <v>92</v>
      </c>
      <c r="S23" s="119" t="s">
        <v>105</v>
      </c>
      <c r="T23" s="73">
        <f>267500/1000000</f>
        <v>0.26750000000000002</v>
      </c>
      <c r="U23" s="98" t="s">
        <v>176</v>
      </c>
      <c r="V23" s="98" t="s">
        <v>176</v>
      </c>
      <c r="W23" s="106" t="s">
        <v>84</v>
      </c>
      <c r="X23" s="73">
        <f>267500/1000000</f>
        <v>0.26750000000000002</v>
      </c>
      <c r="Y23" s="93"/>
      <c r="Z23" s="112"/>
      <c r="AA23" s="73">
        <f>267500/1000000</f>
        <v>0.26750000000000002</v>
      </c>
      <c r="AB23" s="99" t="s">
        <v>180</v>
      </c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</row>
    <row r="24" spans="1:66" s="78" customFormat="1" ht="30.75" customHeight="1">
      <c r="A24" s="100">
        <v>11</v>
      </c>
      <c r="B24" s="59" t="s">
        <v>48</v>
      </c>
      <c r="C24" s="73">
        <f>101700/1000000</f>
        <v>0.1017</v>
      </c>
      <c r="D24" s="79"/>
      <c r="E24" s="75"/>
      <c r="F24" s="79"/>
      <c r="G24" s="76"/>
      <c r="H24" s="77"/>
      <c r="I24" s="90" t="s">
        <v>52</v>
      </c>
      <c r="J24" s="73">
        <f>101700/1000000</f>
        <v>0.1017</v>
      </c>
      <c r="K24" s="98" t="s">
        <v>50</v>
      </c>
      <c r="L24" s="98" t="s">
        <v>99</v>
      </c>
      <c r="M24" s="98" t="s">
        <v>99</v>
      </c>
      <c r="N24" s="123" t="s">
        <v>145</v>
      </c>
      <c r="O24" s="98" t="s">
        <v>118</v>
      </c>
      <c r="P24" s="99" t="s">
        <v>119</v>
      </c>
      <c r="Q24" s="107" t="s">
        <v>84</v>
      </c>
      <c r="R24" s="118" t="s">
        <v>92</v>
      </c>
      <c r="S24" s="119" t="s">
        <v>108</v>
      </c>
      <c r="T24" s="73">
        <f>101700/1000000</f>
        <v>0.1017</v>
      </c>
      <c r="U24" s="98" t="s">
        <v>176</v>
      </c>
      <c r="V24" s="98" t="s">
        <v>176</v>
      </c>
      <c r="W24" s="107" t="s">
        <v>84</v>
      </c>
      <c r="X24" s="73">
        <f>101700/1000000</f>
        <v>0.1017</v>
      </c>
      <c r="Y24" s="95"/>
      <c r="Z24" s="94"/>
      <c r="AA24" s="73">
        <f>101700/1000000</f>
        <v>0.1017</v>
      </c>
      <c r="AB24" s="99" t="s">
        <v>180</v>
      </c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</row>
  </sheetData>
  <mergeCells count="108">
    <mergeCell ref="Q4:Q5"/>
    <mergeCell ref="R4:R5"/>
    <mergeCell ref="S4:S5"/>
    <mergeCell ref="T4:T5"/>
    <mergeCell ref="U4:U5"/>
    <mergeCell ref="W4:X5"/>
    <mergeCell ref="A1:AA1"/>
    <mergeCell ref="A2:AB2"/>
    <mergeCell ref="Q3:V3"/>
    <mergeCell ref="W3:AB3"/>
    <mergeCell ref="V4:V5"/>
    <mergeCell ref="AA4:AB4"/>
    <mergeCell ref="A3:A5"/>
    <mergeCell ref="B3:B5"/>
    <mergeCell ref="C3:C5"/>
    <mergeCell ref="D3:D5"/>
    <mergeCell ref="E3:E5"/>
    <mergeCell ref="F3:F5"/>
    <mergeCell ref="G3:G5"/>
    <mergeCell ref="H3:H5"/>
    <mergeCell ref="Y4:Z4"/>
    <mergeCell ref="I3:P3"/>
    <mergeCell ref="I4:I5"/>
    <mergeCell ref="J4:J5"/>
    <mergeCell ref="K4:K5"/>
    <mergeCell ref="L4:L5"/>
    <mergeCell ref="M4:M5"/>
    <mergeCell ref="N4:N5"/>
    <mergeCell ref="O4:O5"/>
    <mergeCell ref="P4:P5"/>
    <mergeCell ref="D14:D16"/>
    <mergeCell ref="E14:E16"/>
    <mergeCell ref="F14:F16"/>
    <mergeCell ref="G14:G16"/>
    <mergeCell ref="H14:H16"/>
    <mergeCell ref="K6:K10"/>
    <mergeCell ref="J6:J10"/>
    <mergeCell ref="D6:D10"/>
    <mergeCell ref="E6:E10"/>
    <mergeCell ref="F6:F10"/>
    <mergeCell ref="G6:G10"/>
    <mergeCell ref="H6:H10"/>
    <mergeCell ref="D11:D13"/>
    <mergeCell ref="I6:I10"/>
    <mergeCell ref="I11:I13"/>
    <mergeCell ref="I14:I16"/>
    <mergeCell ref="E11:E13"/>
    <mergeCell ref="F11:F13"/>
    <mergeCell ref="G11:G13"/>
    <mergeCell ref="H11:H13"/>
    <mergeCell ref="A6:A10"/>
    <mergeCell ref="B6:B10"/>
    <mergeCell ref="A11:A13"/>
    <mergeCell ref="B11:B13"/>
    <mergeCell ref="A14:A16"/>
    <mergeCell ref="B14:B16"/>
    <mergeCell ref="C6:C10"/>
    <mergeCell ref="C11:C13"/>
    <mergeCell ref="C14:C16"/>
    <mergeCell ref="T11:T13"/>
    <mergeCell ref="J11:J13"/>
    <mergeCell ref="K11:K13"/>
    <mergeCell ref="Q14:Q16"/>
    <mergeCell ref="R14:R16"/>
    <mergeCell ref="S14:S16"/>
    <mergeCell ref="T14:T16"/>
    <mergeCell ref="L14:L16"/>
    <mergeCell ref="M14:M16"/>
    <mergeCell ref="N14:N16"/>
    <mergeCell ref="O14:O16"/>
    <mergeCell ref="P14:P16"/>
    <mergeCell ref="L11:L13"/>
    <mergeCell ref="M11:M13"/>
    <mergeCell ref="N11:N13"/>
    <mergeCell ref="O11:O13"/>
    <mergeCell ref="P11:P13"/>
    <mergeCell ref="Q11:Q13"/>
    <mergeCell ref="R11:R13"/>
    <mergeCell ref="J14:J16"/>
    <mergeCell ref="K14:K16"/>
    <mergeCell ref="S11:S13"/>
    <mergeCell ref="Q6:Q10"/>
    <mergeCell ref="R6:R10"/>
    <mergeCell ref="T6:T10"/>
    <mergeCell ref="S6:S10"/>
    <mergeCell ref="U6:U10"/>
    <mergeCell ref="L6:L10"/>
    <mergeCell ref="M6:M10"/>
    <mergeCell ref="N6:N10"/>
    <mergeCell ref="O6:O10"/>
    <mergeCell ref="P6:P10"/>
    <mergeCell ref="AB6:AB10"/>
    <mergeCell ref="Z11:Z13"/>
    <mergeCell ref="AA11:AA13"/>
    <mergeCell ref="AB11:AB13"/>
    <mergeCell ref="Z14:Z16"/>
    <mergeCell ref="AA14:AA16"/>
    <mergeCell ref="AB14:AB16"/>
    <mergeCell ref="U14:U16"/>
    <mergeCell ref="V11:V13"/>
    <mergeCell ref="V14:V16"/>
    <mergeCell ref="V6:V10"/>
    <mergeCell ref="Z6:Z10"/>
    <mergeCell ref="AA6:AA10"/>
    <mergeCell ref="U11:U13"/>
    <mergeCell ref="Y6:Y10"/>
    <mergeCell ref="Y11:Y13"/>
    <mergeCell ref="Y14:Y16"/>
  </mergeCells>
  <pageMargins left="0.19685039370078741" right="0.19685039370078741" top="0.98425196850393704" bottom="0.74803149606299213" header="0.31496062992125984" footer="0.31496062992125984"/>
  <pageSetup paperSize="9" scale="3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zoomScale="60" zoomScaleNormal="60" workbookViewId="0">
      <selection activeCell="O12" sqref="O12"/>
    </sheetView>
  </sheetViews>
  <sheetFormatPr defaultColWidth="9.140625" defaultRowHeight="21"/>
  <cols>
    <col min="1" max="1" width="5.7109375" style="2" customWidth="1"/>
    <col min="2" max="2" width="56.7109375" style="5" customWidth="1"/>
    <col min="3" max="3" width="15.42578125" style="2" customWidth="1"/>
    <col min="4" max="4" width="4.7109375" style="8" customWidth="1"/>
    <col min="5" max="6" width="4.7109375" style="7" customWidth="1"/>
    <col min="7" max="8" width="4.7109375" style="6" customWidth="1"/>
    <col min="9" max="9" width="7.85546875" style="4" bestFit="1" customWidth="1"/>
    <col min="10" max="10" width="10.42578125" style="4" bestFit="1" customWidth="1"/>
    <col min="11" max="13" width="8.7109375" style="4" customWidth="1"/>
    <col min="14" max="14" width="9" style="4" customWidth="1"/>
    <col min="15" max="16" width="8.7109375" style="4" customWidth="1"/>
    <col min="17" max="19" width="16.140625" style="4" customWidth="1"/>
    <col min="20" max="20" width="10.42578125" style="4" bestFit="1" customWidth="1"/>
    <col min="21" max="22" width="8.7109375" style="4" customWidth="1"/>
    <col min="23" max="23" width="15.28515625" style="5" customWidth="1"/>
    <col min="24" max="24" width="9" style="1" customWidth="1"/>
    <col min="25" max="25" width="16.5703125" style="1" customWidth="1"/>
    <col min="26" max="26" width="10.42578125" style="1" customWidth="1"/>
    <col min="27" max="27" width="11.42578125" style="1" customWidth="1"/>
    <col min="28" max="16384" width="9.140625" style="1"/>
  </cols>
  <sheetData>
    <row r="1" spans="1:27" ht="33" customHeight="1" thickBot="1">
      <c r="A1" s="159" t="s">
        <v>51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</row>
    <row r="2" spans="1:27" ht="93.75" customHeight="1" thickBot="1">
      <c r="A2" s="273" t="s">
        <v>171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5"/>
    </row>
    <row r="3" spans="1:27" ht="26.25" customHeight="1">
      <c r="A3" s="176" t="s">
        <v>0</v>
      </c>
      <c r="B3" s="178" t="s">
        <v>1</v>
      </c>
      <c r="C3" s="178" t="s">
        <v>15</v>
      </c>
      <c r="D3" s="180" t="s">
        <v>2</v>
      </c>
      <c r="E3" s="182" t="s">
        <v>3</v>
      </c>
      <c r="F3" s="182" t="s">
        <v>4</v>
      </c>
      <c r="G3" s="182" t="s">
        <v>5</v>
      </c>
      <c r="H3" s="184" t="s">
        <v>6</v>
      </c>
      <c r="I3" s="188" t="s">
        <v>7</v>
      </c>
      <c r="J3" s="189"/>
      <c r="K3" s="189"/>
      <c r="L3" s="189"/>
      <c r="M3" s="189"/>
      <c r="N3" s="189"/>
      <c r="O3" s="189"/>
      <c r="P3" s="190"/>
      <c r="Q3" s="164" t="s">
        <v>8</v>
      </c>
      <c r="R3" s="164"/>
      <c r="S3" s="164"/>
      <c r="T3" s="165"/>
      <c r="U3" s="165"/>
      <c r="V3" s="276"/>
      <c r="W3" s="167" t="s">
        <v>10</v>
      </c>
      <c r="X3" s="168"/>
      <c r="Y3" s="168"/>
      <c r="Z3" s="168"/>
      <c r="AA3" s="169"/>
    </row>
    <row r="4" spans="1:27" s="3" customFormat="1" ht="24" customHeight="1">
      <c r="A4" s="177"/>
      <c r="B4" s="179"/>
      <c r="C4" s="179"/>
      <c r="D4" s="181"/>
      <c r="E4" s="183"/>
      <c r="F4" s="183"/>
      <c r="G4" s="183"/>
      <c r="H4" s="185"/>
      <c r="I4" s="172" t="s">
        <v>16</v>
      </c>
      <c r="J4" s="191" t="s">
        <v>17</v>
      </c>
      <c r="K4" s="191" t="s">
        <v>11</v>
      </c>
      <c r="L4" s="191" t="s">
        <v>12</v>
      </c>
      <c r="M4" s="191" t="s">
        <v>13</v>
      </c>
      <c r="N4" s="191" t="s">
        <v>55</v>
      </c>
      <c r="O4" s="191" t="s">
        <v>56</v>
      </c>
      <c r="P4" s="170" t="s">
        <v>14</v>
      </c>
      <c r="Q4" s="254" t="s">
        <v>25</v>
      </c>
      <c r="R4" s="254" t="s">
        <v>57</v>
      </c>
      <c r="S4" s="254" t="s">
        <v>58</v>
      </c>
      <c r="T4" s="191" t="s">
        <v>18</v>
      </c>
      <c r="U4" s="191" t="s">
        <v>59</v>
      </c>
      <c r="V4" s="258" t="s">
        <v>19</v>
      </c>
      <c r="W4" s="172" t="s">
        <v>20</v>
      </c>
      <c r="X4" s="186" t="s">
        <v>9</v>
      </c>
      <c r="Y4" s="187"/>
      <c r="Z4" s="174" t="s">
        <v>35</v>
      </c>
      <c r="AA4" s="175"/>
    </row>
    <row r="5" spans="1:27" s="3" customFormat="1" ht="210.75" thickBot="1">
      <c r="A5" s="281"/>
      <c r="B5" s="282"/>
      <c r="C5" s="282"/>
      <c r="D5" s="285"/>
      <c r="E5" s="279"/>
      <c r="F5" s="279"/>
      <c r="G5" s="279"/>
      <c r="H5" s="280"/>
      <c r="I5" s="281"/>
      <c r="J5" s="282"/>
      <c r="K5" s="282"/>
      <c r="L5" s="282"/>
      <c r="M5" s="282"/>
      <c r="N5" s="282"/>
      <c r="O5" s="282"/>
      <c r="P5" s="284"/>
      <c r="Q5" s="283"/>
      <c r="R5" s="283"/>
      <c r="S5" s="283"/>
      <c r="T5" s="282"/>
      <c r="U5" s="282"/>
      <c r="V5" s="277"/>
      <c r="W5" s="278"/>
      <c r="X5" s="48" t="s">
        <v>24</v>
      </c>
      <c r="Y5" s="48" t="s">
        <v>27</v>
      </c>
      <c r="Z5" s="51" t="s">
        <v>36</v>
      </c>
      <c r="AA5" s="50" t="s">
        <v>37</v>
      </c>
    </row>
    <row r="6" spans="1:27" s="3" customFormat="1" ht="39.950000000000003" customHeight="1">
      <c r="A6" s="10">
        <v>1</v>
      </c>
      <c r="B6" s="11"/>
      <c r="C6" s="45"/>
      <c r="D6" s="13"/>
      <c r="E6" s="14"/>
      <c r="F6" s="14"/>
      <c r="G6" s="15"/>
      <c r="H6" s="16"/>
      <c r="I6" s="17"/>
      <c r="J6" s="18"/>
      <c r="K6" s="18"/>
      <c r="L6" s="18"/>
      <c r="M6" s="18"/>
      <c r="N6" s="18"/>
      <c r="O6" s="18"/>
      <c r="P6" s="19"/>
      <c r="Q6" s="20"/>
      <c r="R6" s="20"/>
      <c r="S6" s="20"/>
      <c r="T6" s="18"/>
      <c r="U6" s="18"/>
      <c r="V6" s="12"/>
      <c r="W6" s="21"/>
      <c r="X6" s="18"/>
      <c r="Y6" s="12"/>
      <c r="Z6" s="12"/>
      <c r="AA6" s="19"/>
    </row>
    <row r="7" spans="1:27" s="3" customFormat="1" ht="39.950000000000003" customHeight="1">
      <c r="A7" s="22">
        <v>2</v>
      </c>
      <c r="B7" s="23"/>
      <c r="C7" s="46"/>
      <c r="D7" s="25"/>
      <c r="E7" s="26"/>
      <c r="F7" s="26"/>
      <c r="G7" s="26"/>
      <c r="H7" s="27"/>
      <c r="I7" s="28"/>
      <c r="J7" s="29"/>
      <c r="K7" s="29"/>
      <c r="L7" s="29"/>
      <c r="M7" s="29"/>
      <c r="N7" s="29"/>
      <c r="O7" s="29"/>
      <c r="P7" s="30"/>
      <c r="Q7" s="31"/>
      <c r="R7" s="31"/>
      <c r="S7" s="31"/>
      <c r="T7" s="29"/>
      <c r="U7" s="29"/>
      <c r="V7" s="24"/>
      <c r="W7" s="32"/>
      <c r="X7" s="29"/>
      <c r="Y7" s="24"/>
      <c r="Z7" s="24"/>
      <c r="AA7" s="30"/>
    </row>
    <row r="8" spans="1:27" s="3" customFormat="1" ht="39.950000000000003" customHeight="1">
      <c r="A8" s="22">
        <v>3</v>
      </c>
      <c r="B8" s="23"/>
      <c r="C8" s="46"/>
      <c r="D8" s="25"/>
      <c r="E8" s="26"/>
      <c r="F8" s="26"/>
      <c r="G8" s="15"/>
      <c r="H8" s="16"/>
      <c r="I8" s="28"/>
      <c r="J8" s="29"/>
      <c r="K8" s="29"/>
      <c r="L8" s="29"/>
      <c r="M8" s="29"/>
      <c r="N8" s="29"/>
      <c r="O8" s="29"/>
      <c r="P8" s="30"/>
      <c r="Q8" s="31"/>
      <c r="R8" s="31"/>
      <c r="S8" s="31"/>
      <c r="T8" s="29"/>
      <c r="U8" s="29"/>
      <c r="V8" s="24"/>
      <c r="W8" s="32"/>
      <c r="X8" s="29"/>
      <c r="Y8" s="24"/>
      <c r="Z8" s="24"/>
      <c r="AA8" s="30"/>
    </row>
    <row r="9" spans="1:27" s="3" customFormat="1" ht="39.950000000000003" customHeight="1">
      <c r="A9" s="22">
        <v>4</v>
      </c>
      <c r="B9" s="23"/>
      <c r="C9" s="46"/>
      <c r="D9" s="25"/>
      <c r="E9" s="26"/>
      <c r="F9" s="26"/>
      <c r="G9" s="26"/>
      <c r="H9" s="27"/>
      <c r="I9" s="28"/>
      <c r="J9" s="29"/>
      <c r="K9" s="29"/>
      <c r="L9" s="29"/>
      <c r="M9" s="29"/>
      <c r="N9" s="29"/>
      <c r="O9" s="29"/>
      <c r="P9" s="30"/>
      <c r="Q9" s="31"/>
      <c r="R9" s="31"/>
      <c r="S9" s="31"/>
      <c r="T9" s="29"/>
      <c r="U9" s="29"/>
      <c r="V9" s="24"/>
      <c r="W9" s="32"/>
      <c r="X9" s="29"/>
      <c r="Y9" s="24"/>
      <c r="Z9" s="24"/>
      <c r="AA9" s="30"/>
    </row>
    <row r="10" spans="1:27" s="3" customFormat="1" ht="39.950000000000003" customHeight="1">
      <c r="A10" s="22">
        <v>5</v>
      </c>
      <c r="B10" s="23"/>
      <c r="C10" s="46"/>
      <c r="D10" s="25"/>
      <c r="E10" s="26"/>
      <c r="F10" s="26"/>
      <c r="G10" s="33"/>
      <c r="H10" s="34"/>
      <c r="I10" s="28"/>
      <c r="J10" s="29"/>
      <c r="K10" s="29"/>
      <c r="L10" s="29"/>
      <c r="M10" s="29"/>
      <c r="N10" s="29"/>
      <c r="O10" s="29"/>
      <c r="P10" s="30"/>
      <c r="Q10" s="31"/>
      <c r="R10" s="31"/>
      <c r="S10" s="31"/>
      <c r="T10" s="29"/>
      <c r="U10" s="29"/>
      <c r="V10" s="24"/>
      <c r="W10" s="32"/>
      <c r="X10" s="29"/>
      <c r="Y10" s="24"/>
      <c r="Z10" s="24"/>
      <c r="AA10" s="30"/>
    </row>
    <row r="11" spans="1:27" s="3" customFormat="1" ht="39.950000000000003" customHeight="1">
      <c r="A11" s="22">
        <v>6</v>
      </c>
      <c r="B11" s="23"/>
      <c r="C11" s="46"/>
      <c r="D11" s="25"/>
      <c r="E11" s="26"/>
      <c r="F11" s="26"/>
      <c r="G11" s="26"/>
      <c r="H11" s="27"/>
      <c r="I11" s="28"/>
      <c r="J11" s="29"/>
      <c r="K11" s="29"/>
      <c r="L11" s="29"/>
      <c r="M11" s="29"/>
      <c r="N11" s="29"/>
      <c r="O11" s="29"/>
      <c r="P11" s="30"/>
      <c r="Q11" s="31"/>
      <c r="R11" s="31"/>
      <c r="S11" s="31"/>
      <c r="T11" s="29"/>
      <c r="U11" s="29"/>
      <c r="V11" s="24"/>
      <c r="W11" s="32"/>
      <c r="X11" s="29"/>
      <c r="Y11" s="24"/>
      <c r="Z11" s="24"/>
      <c r="AA11" s="30"/>
    </row>
    <row r="12" spans="1:27" s="3" customFormat="1" ht="39.950000000000003" customHeight="1">
      <c r="A12" s="22">
        <v>7</v>
      </c>
      <c r="B12" s="23"/>
      <c r="C12" s="46"/>
      <c r="D12" s="25"/>
      <c r="E12" s="26"/>
      <c r="F12" s="26"/>
      <c r="G12" s="26"/>
      <c r="H12" s="27"/>
      <c r="I12" s="28"/>
      <c r="J12" s="29"/>
      <c r="K12" s="29"/>
      <c r="L12" s="29"/>
      <c r="M12" s="29"/>
      <c r="N12" s="29"/>
      <c r="O12" s="29"/>
      <c r="P12" s="30"/>
      <c r="Q12" s="31"/>
      <c r="R12" s="31"/>
      <c r="S12" s="31"/>
      <c r="T12" s="29"/>
      <c r="U12" s="29"/>
      <c r="V12" s="24"/>
      <c r="W12" s="32"/>
      <c r="X12" s="29"/>
      <c r="Y12" s="24"/>
      <c r="Z12" s="24"/>
      <c r="AA12" s="30"/>
    </row>
    <row r="13" spans="1:27" s="3" customFormat="1" ht="39.950000000000003" customHeight="1">
      <c r="A13" s="22">
        <v>8</v>
      </c>
      <c r="B13" s="23"/>
      <c r="C13" s="46"/>
      <c r="D13" s="25"/>
      <c r="E13" s="26"/>
      <c r="F13" s="26"/>
      <c r="G13" s="26"/>
      <c r="H13" s="27"/>
      <c r="I13" s="28"/>
      <c r="J13" s="29"/>
      <c r="K13" s="29"/>
      <c r="L13" s="29"/>
      <c r="M13" s="29"/>
      <c r="N13" s="29"/>
      <c r="O13" s="29"/>
      <c r="P13" s="30"/>
      <c r="Q13" s="31"/>
      <c r="R13" s="31"/>
      <c r="S13" s="31"/>
      <c r="T13" s="29"/>
      <c r="U13" s="29"/>
      <c r="V13" s="24"/>
      <c r="W13" s="32"/>
      <c r="X13" s="29"/>
      <c r="Y13" s="24"/>
      <c r="Z13" s="24"/>
      <c r="AA13" s="30"/>
    </row>
    <row r="14" spans="1:27" s="3" customFormat="1" ht="39.950000000000003" customHeight="1">
      <c r="A14" s="22">
        <v>9</v>
      </c>
      <c r="B14" s="23"/>
      <c r="C14" s="46"/>
      <c r="D14" s="25"/>
      <c r="E14" s="26"/>
      <c r="F14" s="26"/>
      <c r="G14" s="26"/>
      <c r="H14" s="27"/>
      <c r="I14" s="28"/>
      <c r="J14" s="29"/>
      <c r="K14" s="29"/>
      <c r="L14" s="29"/>
      <c r="M14" s="29"/>
      <c r="N14" s="29"/>
      <c r="O14" s="29"/>
      <c r="P14" s="30"/>
      <c r="Q14" s="31"/>
      <c r="R14" s="31"/>
      <c r="S14" s="31"/>
      <c r="T14" s="29"/>
      <c r="U14" s="29"/>
      <c r="V14" s="24"/>
      <c r="W14" s="32"/>
      <c r="X14" s="29"/>
      <c r="Y14" s="24"/>
      <c r="Z14" s="24"/>
      <c r="AA14" s="30"/>
    </row>
    <row r="15" spans="1:27" s="3" customFormat="1" ht="39.950000000000003" customHeight="1">
      <c r="A15" s="22">
        <v>10</v>
      </c>
      <c r="B15" s="23"/>
      <c r="C15" s="46"/>
      <c r="D15" s="25"/>
      <c r="E15" s="26"/>
      <c r="F15" s="26"/>
      <c r="G15" s="26"/>
      <c r="H15" s="27"/>
      <c r="I15" s="28"/>
      <c r="J15" s="29"/>
      <c r="K15" s="29"/>
      <c r="L15" s="29"/>
      <c r="M15" s="29"/>
      <c r="N15" s="29"/>
      <c r="O15" s="29"/>
      <c r="P15" s="30"/>
      <c r="Q15" s="31"/>
      <c r="R15" s="31"/>
      <c r="S15" s="31"/>
      <c r="T15" s="29"/>
      <c r="U15" s="29"/>
      <c r="V15" s="24"/>
      <c r="W15" s="32"/>
      <c r="X15" s="29"/>
      <c r="Y15" s="24"/>
      <c r="Z15" s="24"/>
      <c r="AA15" s="30"/>
    </row>
    <row r="16" spans="1:27" s="3" customFormat="1" ht="39.950000000000003" customHeight="1">
      <c r="A16" s="22">
        <v>11</v>
      </c>
      <c r="B16" s="23"/>
      <c r="C16" s="46"/>
      <c r="D16" s="25"/>
      <c r="E16" s="26"/>
      <c r="F16" s="26"/>
      <c r="G16" s="26"/>
      <c r="H16" s="27"/>
      <c r="I16" s="28"/>
      <c r="J16" s="29"/>
      <c r="K16" s="29"/>
      <c r="L16" s="29"/>
      <c r="M16" s="29"/>
      <c r="N16" s="29"/>
      <c r="O16" s="29"/>
      <c r="P16" s="30"/>
      <c r="Q16" s="31"/>
      <c r="R16" s="31"/>
      <c r="S16" s="31"/>
      <c r="T16" s="29"/>
      <c r="U16" s="29"/>
      <c r="V16" s="24"/>
      <c r="W16" s="32"/>
      <c r="X16" s="29"/>
      <c r="Y16" s="24"/>
      <c r="Z16" s="24"/>
      <c r="AA16" s="30"/>
    </row>
    <row r="17" spans="1:27" s="3" customFormat="1" ht="39.950000000000003" customHeight="1">
      <c r="A17" s="22">
        <v>12</v>
      </c>
      <c r="B17" s="23"/>
      <c r="C17" s="46"/>
      <c r="D17" s="25"/>
      <c r="E17" s="26"/>
      <c r="F17" s="26"/>
      <c r="G17" s="26"/>
      <c r="H17" s="27"/>
      <c r="I17" s="28"/>
      <c r="J17" s="29"/>
      <c r="K17" s="29"/>
      <c r="L17" s="29"/>
      <c r="M17" s="29"/>
      <c r="N17" s="29"/>
      <c r="O17" s="29"/>
      <c r="P17" s="30"/>
      <c r="Q17" s="31"/>
      <c r="R17" s="31"/>
      <c r="S17" s="31"/>
      <c r="T17" s="29"/>
      <c r="U17" s="29"/>
      <c r="V17" s="24"/>
      <c r="W17" s="32"/>
      <c r="X17" s="29"/>
      <c r="Y17" s="24"/>
      <c r="Z17" s="24"/>
      <c r="AA17" s="30"/>
    </row>
    <row r="18" spans="1:27" s="3" customFormat="1" ht="39.950000000000003" customHeight="1">
      <c r="A18" s="22">
        <v>13</v>
      </c>
      <c r="B18" s="23"/>
      <c r="C18" s="46"/>
      <c r="D18" s="25"/>
      <c r="E18" s="26"/>
      <c r="F18" s="26"/>
      <c r="G18" s="26"/>
      <c r="H18" s="27"/>
      <c r="I18" s="28"/>
      <c r="J18" s="29"/>
      <c r="K18" s="29"/>
      <c r="L18" s="29"/>
      <c r="M18" s="29"/>
      <c r="N18" s="29"/>
      <c r="O18" s="29"/>
      <c r="P18" s="30"/>
      <c r="Q18" s="31"/>
      <c r="R18" s="31"/>
      <c r="S18" s="31"/>
      <c r="T18" s="29"/>
      <c r="U18" s="29"/>
      <c r="V18" s="24"/>
      <c r="W18" s="32"/>
      <c r="X18" s="29"/>
      <c r="Y18" s="24"/>
      <c r="Z18" s="24"/>
      <c r="AA18" s="30"/>
    </row>
    <row r="19" spans="1:27" s="3" customFormat="1" ht="39.950000000000003" customHeight="1" thickBot="1">
      <c r="A19" s="35">
        <v>14</v>
      </c>
      <c r="B19" s="36"/>
      <c r="C19" s="47"/>
      <c r="D19" s="38"/>
      <c r="E19" s="39"/>
      <c r="F19" s="39"/>
      <c r="G19" s="39"/>
      <c r="H19" s="40"/>
      <c r="I19" s="41"/>
      <c r="J19" s="42"/>
      <c r="K19" s="42"/>
      <c r="L19" s="42"/>
      <c r="M19" s="42"/>
      <c r="N19" s="42"/>
      <c r="O19" s="42"/>
      <c r="P19" s="43"/>
      <c r="Q19" s="41"/>
      <c r="R19" s="111"/>
      <c r="S19" s="111"/>
      <c r="T19" s="42"/>
      <c r="U19" s="42"/>
      <c r="V19" s="43"/>
      <c r="W19" s="32"/>
      <c r="X19" s="29"/>
      <c r="Y19" s="24"/>
      <c r="Z19" s="24"/>
      <c r="AA19" s="30"/>
    </row>
    <row r="20" spans="1:27" ht="21.75" thickBot="1">
      <c r="E20" s="6"/>
      <c r="W20" s="44"/>
      <c r="X20" s="42"/>
      <c r="Y20" s="37"/>
      <c r="Z20" s="37"/>
      <c r="AA20" s="43"/>
    </row>
  </sheetData>
  <mergeCells count="30">
    <mergeCell ref="A3:A5"/>
    <mergeCell ref="B3:B5"/>
    <mergeCell ref="C3:C5"/>
    <mergeCell ref="D3:D5"/>
    <mergeCell ref="Q4:Q5"/>
    <mergeCell ref="R4:R5"/>
    <mergeCell ref="S4:S5"/>
    <mergeCell ref="T4:T5"/>
    <mergeCell ref="U4:U5"/>
    <mergeCell ref="L4:L5"/>
    <mergeCell ref="M4:M5"/>
    <mergeCell ref="N4:N5"/>
    <mergeCell ref="O4:O5"/>
    <mergeCell ref="P4:P5"/>
    <mergeCell ref="A1:Z1"/>
    <mergeCell ref="A2:AA2"/>
    <mergeCell ref="Q3:V3"/>
    <mergeCell ref="W3:AA3"/>
    <mergeCell ref="V4:V5"/>
    <mergeCell ref="W4:W5"/>
    <mergeCell ref="Z4:AA4"/>
    <mergeCell ref="E3:E5"/>
    <mergeCell ref="F3:F5"/>
    <mergeCell ref="G3:G5"/>
    <mergeCell ref="H3:H5"/>
    <mergeCell ref="I3:P3"/>
    <mergeCell ref="I4:I5"/>
    <mergeCell ref="J4:J5"/>
    <mergeCell ref="K4:K5"/>
    <mergeCell ref="X4:Y4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Admin</cp:lastModifiedBy>
  <cp:lastPrinted>2024-08-01T01:28:34Z</cp:lastPrinted>
  <dcterms:created xsi:type="dcterms:W3CDTF">2018-10-03T07:36:52Z</dcterms:created>
  <dcterms:modified xsi:type="dcterms:W3CDTF">2024-08-01T01:28:36Z</dcterms:modified>
</cp:coreProperties>
</file>