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<sst xmlns="http://schemas.openxmlformats.org/spreadsheetml/2006/main" count="334" uniqueCount="176">
  <si>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</si>
  <si>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</si>
  <si>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</si>
  <si>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</si>
  <si>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</si>
  <si>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</si>
  <si>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</si>
  <si>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</si>
  <si>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</si>
  <si>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</si>
  <si>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</si>
  <si>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</si>
  <si>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</si>
  <si>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</si>
  <si>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</si>
  <si>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</si>
  <si>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</si>
  <si>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</si>
  <si>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</si>
  <si>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</si>
  <si>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</si>
  <si>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</si>
  <si>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</si>
  <si>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</si>
  <si>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</si>
  <si>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</si>
  <si>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</si>
  <si>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</si>
  <si>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</si>
  <si>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</si>
  <si>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</si>
  <si>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</si>
  <si>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</si>
  <si>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</si>
  <si>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</si>
  <si>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</si>
  <si>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</si>
  <si>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</si>
  <si>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</si>
  <si>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</si>
  <si>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</si>
  <si>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</si>
  <si>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</si>
  <si>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</si>
  <si>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</si>
  <si>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</si>
  <si>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</si>
  <si>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</si>
  <si>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</si>
  <si>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</si>
  <si>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</si>
  <si>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</si>
  <si>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</si>
  <si>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</si>
  <si>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</si>
  <si>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</si>
  <si>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</si>
  <si>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</si>
  <si>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</si>
  <si>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</si>
  <si>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</si>
  <si>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</si>
  <si>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</si>
  <si>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</si>
  <si>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</si>
  <si>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</si>
  <si>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</si>
  <si>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</si>
  <si>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</si>
  <si>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</si>
  <si>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</si>
  <si>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</si>
  <si>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</si>
  <si>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</si>
  <si>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</si>
  <si>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</si>
  <si>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</si>
  <si>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</si>
  <si>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</si>
  <si>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</si>
  <si>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</si>
  <si>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</si>
  <si>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</si>
  <si>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</si>
  <si>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</si>
  <si>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</si>
  <si>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</si>
  <si>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</si>
  <si>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</si>
  <si>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</si>
  <si>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</si>
  <si>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</si>
  <si>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</si>
  <si>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</si>
  <si>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</si>
  <si>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</si>
  <si>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</si>
  <si>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</si>
  <si>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</si>
  <si>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</si>
  <si>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</si>
  <si>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</si>
  <si>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</si>
  <si>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</si>
  <si>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</si>
  <si>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</si>
  <si>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</si>
  <si>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</si>
  <si>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</si>
  <si>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</si>
  <si>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</si>
  <si>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</si>
  <si>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</si>
  <si>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</si>
  <si>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</si>
  <si>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</si>
  <si>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</si>
  <si>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</si>
  <si>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วันที่ 30 พฤศจิกายน 2567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</si>
  <si>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</si>
  <si>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</si>
  <si>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</si>
  <si>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</si>
  <si>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</si>
  <si>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</si>
  <si>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</si>
  <si>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</si>
  <si>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</si>
  <si>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</si>
  <si>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</si>
  <si>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</si>
  <si>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</si>
  <si>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</si>
  <si>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</si>
  <si>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สรุปผลการดำเนินการจัดซื้อจัดจ้างเงินงบประมาณ ในรอบเดือนพฤศจิกายน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</si>
  <si>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</si>
  <si>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</si>
  <si>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</si>
  <si>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</si>
  <si>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</si>
  <si>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</si>
  <si>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</si>
  <si>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</si>
  <si>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</si>
  <si>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</si>
  <si>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</si>
  <si>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</si>
  <si>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</si>
  <si>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</si>
  <si>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</si>
  <si>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ค่าครุภัณฑ์
  ในรอบเดือนพฤศจิกายน 2567 หน่วยงาน คณะสถาปัตยกรรมและการออกแบบ</t>
  </si>
  <si>
    <t>ค่าที่ดินและสิ่งก่อสร้าง
  ในรอบเดือนพฤศจิกายน 2567 หน่วยงาน คณะสถาปัตยกรรมและการออกแบบ</t>
  </si>
  <si>
    <t>5 พ.ย. 67</t>
  </si>
  <si>
    <t>13 พ.ย. 67</t>
  </si>
  <si>
    <t>201/2 671114245816</t>
  </si>
  <si>
    <t>14 พ.ย. 67</t>
  </si>
  <si>
    <t>12 ก.พ. 67</t>
  </si>
  <si>
    <t>110200054xxxx</t>
  </si>
  <si>
    <t>12 พ.ย. 67</t>
  </si>
  <si>
    <t>201/1 671114208854</t>
  </si>
  <si>
    <t>11 ก.พ. 67</t>
  </si>
  <si>
    <t>ห้างหุ้นส่วนจำกัด ชัชชัยยชญ์</t>
  </si>
  <si>
    <t>071355500xxxx</t>
  </si>
  <si>
    <t>67119234679</t>
  </si>
  <si>
    <t>15 พ.ย. 67</t>
  </si>
  <si>
    <t>13 ก.พ. 67</t>
  </si>
  <si>
    <t>201/3 671114246663</t>
  </si>
  <si>
    <t>345100105xxxx</t>
  </si>
  <si>
    <t>67119280443</t>
  </si>
  <si>
    <t>201/2 671114235679</t>
  </si>
  <si>
    <t>010555312xxxx</t>
  </si>
  <si>
    <t>67119248224</t>
  </si>
  <si>
    <t>ค่าใช้สอย
(ค่าใช้จ่ายที่ต้องจ่ายเป็นงวด ๆ ใน 1 ปี เริ่มทำงาน 1 ตุลาคม) 
 ในรอบเดือนพฤศจิกายน 2567 หน่วยงาน คณะสถาปัตยกรรมและการออกแบบ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</si>
  <si>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</si>
  <si>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</si>
  <si>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67119278615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</si>
</sst>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6" fontId="1" fillId="0" borderId="1" xfId="0" quotePrefix="1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15" fontId="1" fillId="0" borderId="15" xfId="0" applyNumberFormat="1" applyFont="1" applyFill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5</xdr:row>
      <xdr:rowOff>36208</xdr:rowOff>
    </xdr:from>
    <xdr:to>
      <xdr:col>24</xdr:col>
      <xdr:colOff>817113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615730" y="75165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80" zoomScaleNormal="100" zoomScaleSheetLayoutView="80" workbookViewId="0">
      <selection activeCell="L20" sqref="L20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6" t="s">
        <v>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53" customFormat="1" ht="28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s="53" customFormat="1" ht="28.5">
      <c r="A3" s="148" t="s">
        <v>42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s="53" customFormat="1" ht="28.5">
      <c r="A4" s="150" t="s">
        <v>118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52" t="s">
        <v>33</v>
      </c>
      <c r="G5" s="153"/>
      <c r="H5" s="154" t="s">
        <v>34</v>
      </c>
      <c r="I5" s="155"/>
      <c r="J5" s="80" t="s">
        <v>39</v>
      </c>
      <c r="K5" s="156" t="s">
        <v>52</v>
      </c>
      <c r="L5" s="157"/>
    </row>
    <row r="6" spans="1:12" s="57" customFormat="1" ht="47.25" customHeight="1">
      <c r="A6" s="133">
        <v>1</v>
      </c>
      <c r="B6" s="136" t="s">
        <v>100</v>
      </c>
      <c r="C6" s="139">
        <f>2140000/1000000</f>
        <v>2.14</v>
      </c>
      <c r="D6" s="139">
        <f>C6</f>
        <v>2.14</v>
      </c>
      <c r="E6" s="133" t="s">
        <v>43</v>
      </c>
      <c r="F6" s="56" t="s">
        <v>59</v>
      </c>
      <c r="G6" s="83">
        <f>2115000/1000000</f>
        <v>2.1150000000000002</v>
      </c>
      <c r="H6" s="136" t="s">
        <v>59</v>
      </c>
      <c r="I6" s="142">
        <f>2115000/1000000</f>
        <v>2.1150000000000002</v>
      </c>
      <c r="J6" s="136" t="s">
        <v>53</v>
      </c>
      <c r="K6" s="133" t="s">
        <v>63</v>
      </c>
      <c r="L6" s="144" t="s">
        <v>60</v>
      </c>
    </row>
    <row r="7" spans="1:12" s="57" customFormat="1" ht="58.5" customHeight="1">
      <c r="A7" s="134"/>
      <c r="B7" s="137"/>
      <c r="C7" s="140"/>
      <c r="D7" s="140"/>
      <c r="E7" s="134"/>
      <c r="F7" s="70" t="s">
        <v>56</v>
      </c>
      <c r="G7" s="83">
        <f>2212000/1000000</f>
        <v>2.2120000000000002</v>
      </c>
      <c r="H7" s="137"/>
      <c r="I7" s="143"/>
      <c r="J7" s="137"/>
      <c r="K7" s="134"/>
      <c r="L7" s="145"/>
    </row>
    <row r="8" spans="1:12" s="57" customFormat="1" ht="58.5" customHeight="1">
      <c r="A8" s="135"/>
      <c r="B8" s="138"/>
      <c r="C8" s="141"/>
      <c r="D8" s="141"/>
      <c r="E8" s="135"/>
      <c r="F8" s="70" t="s">
        <v>55</v>
      </c>
      <c r="G8" s="83">
        <f>2135000/1000000</f>
        <v>2.1349999999999998</v>
      </c>
      <c r="H8" s="137"/>
      <c r="I8" s="143"/>
      <c r="J8" s="137"/>
      <c r="K8" s="134"/>
      <c r="L8" s="145"/>
    </row>
    <row r="9" spans="1:12" s="57" customFormat="1" ht="42" customHeight="1">
      <c r="A9" s="133">
        <v>2</v>
      </c>
      <c r="B9" s="136" t="s">
        <v>101</v>
      </c>
      <c r="C9" s="158">
        <f>2000000/1000000</f>
        <v>2</v>
      </c>
      <c r="D9" s="158">
        <f>C9</f>
        <v>2</v>
      </c>
      <c r="E9" s="133" t="s">
        <v>43</v>
      </c>
      <c r="F9" s="70" t="s">
        <v>54</v>
      </c>
      <c r="G9" s="72">
        <f>1978000/1000000</f>
        <v>1.978</v>
      </c>
      <c r="H9" s="136" t="s">
        <v>54</v>
      </c>
      <c r="I9" s="158">
        <f>1978000/1000000</f>
        <v>1.978</v>
      </c>
      <c r="J9" s="136" t="s">
        <v>53</v>
      </c>
      <c r="K9" s="133" t="s">
        <v>64</v>
      </c>
      <c r="L9" s="161" t="s">
        <v>61</v>
      </c>
    </row>
    <row r="10" spans="1:12" s="57" customFormat="1" ht="36">
      <c r="A10" s="134"/>
      <c r="B10" s="137"/>
      <c r="C10" s="159"/>
      <c r="D10" s="159"/>
      <c r="E10" s="134"/>
      <c r="F10" s="70" t="s">
        <v>62</v>
      </c>
      <c r="G10" s="72">
        <f>1990000/1000000</f>
        <v>1.99</v>
      </c>
      <c r="H10" s="137"/>
      <c r="I10" s="159"/>
      <c r="J10" s="137"/>
      <c r="K10" s="134"/>
      <c r="L10" s="162"/>
    </row>
    <row r="11" spans="1:12" s="57" customFormat="1" ht="36">
      <c r="A11" s="135"/>
      <c r="B11" s="138"/>
      <c r="C11" s="160"/>
      <c r="D11" s="160"/>
      <c r="E11" s="135"/>
      <c r="F11" s="70" t="s">
        <v>56</v>
      </c>
      <c r="G11" s="72">
        <f>1995000/1000000</f>
        <v>1.9950000000000001</v>
      </c>
      <c r="H11" s="138"/>
      <c r="I11" s="160"/>
      <c r="J11" s="138"/>
      <c r="K11" s="135"/>
      <c r="L11" s="163"/>
    </row>
    <row r="12" spans="1:12" s="57" customFormat="1" ht="95.25" customHeight="1">
      <c r="A12" s="120">
        <v>3</v>
      </c>
      <c r="B12" s="108" t="s">
        <v>102</v>
      </c>
      <c r="C12" s="121">
        <f>247000/1000000</f>
        <v>0.247</v>
      </c>
      <c r="D12" s="121">
        <f t="shared" ref="D12:D17" si="0">C12</f>
        <v>0.247</v>
      </c>
      <c r="E12" s="108" t="s">
        <v>4</v>
      </c>
      <c r="F12" s="70" t="s">
        <v>132</v>
      </c>
      <c r="G12" s="121">
        <f>247000/1000000</f>
        <v>0.247</v>
      </c>
      <c r="H12" s="70" t="s">
        <v>132</v>
      </c>
      <c r="I12" s="121">
        <f>247000/1000000</f>
        <v>0.247</v>
      </c>
      <c r="J12" s="59" t="s">
        <v>53</v>
      </c>
      <c r="K12" s="123" t="s">
        <v>133</v>
      </c>
      <c r="L12" s="84" t="s">
        <v>123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8" t="s">
        <v>53</v>
      </c>
      <c r="K15" s="55" t="s">
        <v>124</v>
      </c>
      <c r="L15" s="84" t="s">
        <v>125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8" t="s">
        <v>53</v>
      </c>
      <c r="K16" s="55" t="s">
        <v>122</v>
      </c>
      <c r="L16" s="84" t="s">
        <v>123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128</v>
      </c>
      <c r="G17" s="72">
        <f>478044/1000000</f>
        <v>0.47804400000000002</v>
      </c>
      <c r="H17" s="70" t="s">
        <v>128</v>
      </c>
      <c r="I17" s="72">
        <f>478044/1000000</f>
        <v>0.47804400000000002</v>
      </c>
      <c r="J17" s="108" t="s">
        <v>53</v>
      </c>
      <c r="K17" s="55" t="s">
        <v>120</v>
      </c>
      <c r="L17" s="84" t="s">
        <v>129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126</v>
      </c>
      <c r="G18" s="124">
        <f>479916.83/1000000</f>
        <v>0.47991683000000002</v>
      </c>
      <c r="H18" s="70" t="s">
        <v>126</v>
      </c>
      <c r="I18" s="72">
        <f>479916.83/1000000</f>
        <v>0.47991683000000002</v>
      </c>
      <c r="J18" s="59" t="s">
        <v>53</v>
      </c>
      <c r="K18" s="55" t="s">
        <v>127</v>
      </c>
      <c r="L18" s="84" t="s">
        <v>121</v>
      </c>
    </row>
    <row r="19" spans="1:12" s="57" customFormat="1" ht="93.75" customHeight="1">
      <c r="A19" s="55">
        <v>10</v>
      </c>
      <c r="B19" s="59" t="s">
        <v>110</v>
      </c>
      <c r="C19" s="112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130</v>
      </c>
      <c r="G19" s="125">
        <f>475686/1000000</f>
        <v>0.475686</v>
      </c>
      <c r="H19" s="70" t="s">
        <v>130</v>
      </c>
      <c r="I19" s="125">
        <f>475686/1000000</f>
        <v>0.475686</v>
      </c>
      <c r="J19" s="59" t="s">
        <v>53</v>
      </c>
      <c r="K19" s="55" t="s">
        <v>131</v>
      </c>
      <c r="L19" s="84" t="s">
        <v>173</v>
      </c>
    </row>
    <row r="20" spans="1:12" s="57" customFormat="1" ht="105">
      <c r="A20" s="55">
        <v>11</v>
      </c>
      <c r="B20" s="59" t="s">
        <v>111</v>
      </c>
      <c r="C20" s="112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119</v>
      </c>
      <c r="G20" s="72">
        <f>248000/1000000</f>
        <v>0.248</v>
      </c>
      <c r="H20" s="70" t="s">
        <v>119</v>
      </c>
      <c r="I20" s="72">
        <f>248000/1000000</f>
        <v>0.248</v>
      </c>
      <c r="J20" s="59" t="s">
        <v>53</v>
      </c>
      <c r="K20" s="55" t="s">
        <v>120</v>
      </c>
      <c r="L20" s="84" t="s">
        <v>121</v>
      </c>
    </row>
  </sheetData>
  <mergeCells count="27">
    <mergeCell ref="J9:J11"/>
    <mergeCell ref="K9:K11"/>
    <mergeCell ref="L9:L11"/>
    <mergeCell ref="H9:H11"/>
    <mergeCell ref="I9:I11"/>
    <mergeCell ref="D9:D11"/>
    <mergeCell ref="E9:E11"/>
    <mergeCell ref="C9:C11"/>
    <mergeCell ref="B9:B11"/>
    <mergeCell ref="A9:A11"/>
    <mergeCell ref="A1:L1"/>
    <mergeCell ref="A2:L2"/>
    <mergeCell ref="A3:L3"/>
    <mergeCell ref="A4:L4"/>
    <mergeCell ref="F5:G5"/>
    <mergeCell ref="H5:I5"/>
    <mergeCell ref="K5:L5"/>
    <mergeCell ref="I6:I8"/>
    <mergeCell ref="J6:J8"/>
    <mergeCell ref="K6:K8"/>
    <mergeCell ref="L6:L8"/>
    <mergeCell ref="H6:H8"/>
    <mergeCell ref="A6:A8"/>
    <mergeCell ref="B6:B8"/>
    <mergeCell ref="C6:C8"/>
    <mergeCell ref="D6:D8"/>
    <mergeCell ref="E6:E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zoomScale="64" zoomScaleNormal="64" workbookViewId="0">
      <selection activeCell="S6" sqref="S6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164" t="s">
        <v>174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</row>
    <row r="2" spans="1:27" ht="66" customHeight="1" thickBot="1">
      <c r="A2" s="165" t="s">
        <v>151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7"/>
    </row>
    <row r="3" spans="1:27" ht="26.25" customHeight="1">
      <c r="A3" s="181" t="s">
        <v>0</v>
      </c>
      <c r="B3" s="183" t="s">
        <v>1</v>
      </c>
      <c r="C3" s="183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93" t="s">
        <v>7</v>
      </c>
      <c r="J3" s="194"/>
      <c r="K3" s="194"/>
      <c r="L3" s="194"/>
      <c r="M3" s="194"/>
      <c r="N3" s="194"/>
      <c r="O3" s="194"/>
      <c r="P3" s="195"/>
      <c r="Q3" s="168" t="s">
        <v>8</v>
      </c>
      <c r="R3" s="169"/>
      <c r="S3" s="169"/>
      <c r="T3" s="170"/>
      <c r="U3" s="170"/>
      <c r="V3" s="171"/>
      <c r="W3" s="172" t="s">
        <v>10</v>
      </c>
      <c r="X3" s="173"/>
      <c r="Y3" s="173"/>
      <c r="Z3" s="173"/>
      <c r="AA3" s="174"/>
    </row>
    <row r="4" spans="1:27" s="3" customFormat="1" ht="24" customHeight="1">
      <c r="A4" s="182"/>
      <c r="B4" s="184"/>
      <c r="C4" s="184"/>
      <c r="D4" s="186"/>
      <c r="E4" s="188"/>
      <c r="F4" s="188"/>
      <c r="G4" s="188"/>
      <c r="H4" s="190"/>
      <c r="I4" s="177" t="s">
        <v>16</v>
      </c>
      <c r="J4" s="196" t="s">
        <v>17</v>
      </c>
      <c r="K4" s="196" t="s">
        <v>11</v>
      </c>
      <c r="L4" s="196" t="s">
        <v>12</v>
      </c>
      <c r="M4" s="196" t="s">
        <v>13</v>
      </c>
      <c r="N4" s="196" t="s">
        <v>46</v>
      </c>
      <c r="O4" s="196" t="s">
        <v>47</v>
      </c>
      <c r="P4" s="175" t="s">
        <v>14</v>
      </c>
      <c r="Q4" s="177" t="s">
        <v>26</v>
      </c>
      <c r="R4" s="196" t="s">
        <v>48</v>
      </c>
      <c r="S4" s="196" t="s">
        <v>49</v>
      </c>
      <c r="T4" s="196" t="s">
        <v>18</v>
      </c>
      <c r="U4" s="196" t="s">
        <v>50</v>
      </c>
      <c r="V4" s="175" t="s">
        <v>44</v>
      </c>
      <c r="W4" s="177" t="s">
        <v>20</v>
      </c>
      <c r="X4" s="191" t="s">
        <v>9</v>
      </c>
      <c r="Y4" s="192"/>
      <c r="Z4" s="179" t="s">
        <v>35</v>
      </c>
      <c r="AA4" s="180"/>
    </row>
    <row r="5" spans="1:27" s="3" customFormat="1" ht="201.75" customHeight="1">
      <c r="A5" s="182"/>
      <c r="B5" s="184"/>
      <c r="C5" s="184"/>
      <c r="D5" s="186"/>
      <c r="E5" s="188"/>
      <c r="F5" s="188"/>
      <c r="G5" s="188"/>
      <c r="H5" s="190"/>
      <c r="I5" s="182"/>
      <c r="J5" s="184"/>
      <c r="K5" s="184"/>
      <c r="L5" s="184"/>
      <c r="M5" s="184"/>
      <c r="N5" s="184"/>
      <c r="O5" s="184"/>
      <c r="P5" s="176"/>
      <c r="Q5" s="178"/>
      <c r="R5" s="184"/>
      <c r="S5" s="184"/>
      <c r="T5" s="184"/>
      <c r="U5" s="184"/>
      <c r="V5" s="176"/>
      <c r="W5" s="178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152</v>
      </c>
      <c r="L6" s="99" t="s">
        <v>153</v>
      </c>
      <c r="M6" s="99" t="s">
        <v>153</v>
      </c>
      <c r="N6" s="127" t="s">
        <v>154</v>
      </c>
      <c r="O6" s="99" t="s">
        <v>155</v>
      </c>
      <c r="P6" s="128" t="s">
        <v>156</v>
      </c>
      <c r="Q6" s="129" t="s">
        <v>128</v>
      </c>
      <c r="R6" s="130" t="s">
        <v>157</v>
      </c>
      <c r="S6" s="131" t="s">
        <v>175</v>
      </c>
      <c r="T6" s="132">
        <f>478044/1000000</f>
        <v>0.47804400000000002</v>
      </c>
      <c r="U6" s="109"/>
      <c r="V6" s="113"/>
      <c r="W6" s="132">
        <f>478044/1000000</f>
        <v>0.47804400000000002</v>
      </c>
      <c r="X6" s="68"/>
      <c r="Y6" s="68"/>
      <c r="Z6" s="107"/>
      <c r="AA6" s="106"/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152</v>
      </c>
      <c r="L7" s="99" t="s">
        <v>158</v>
      </c>
      <c r="M7" s="99" t="s">
        <v>158</v>
      </c>
      <c r="N7" s="127" t="s">
        <v>159</v>
      </c>
      <c r="O7" s="99" t="s">
        <v>153</v>
      </c>
      <c r="P7" s="128" t="s">
        <v>160</v>
      </c>
      <c r="Q7" s="129" t="s">
        <v>161</v>
      </c>
      <c r="R7" s="130" t="s">
        <v>162</v>
      </c>
      <c r="S7" s="131" t="s">
        <v>163</v>
      </c>
      <c r="T7" s="132">
        <f>479916.83/1000000</f>
        <v>0.47991683000000002</v>
      </c>
      <c r="U7" s="109"/>
      <c r="V7" s="113"/>
      <c r="W7" s="132">
        <f>479916.83/1000000</f>
        <v>0.47991683000000002</v>
      </c>
      <c r="X7" s="68"/>
      <c r="Y7" s="68"/>
      <c r="Z7" s="107"/>
      <c r="AA7" s="106"/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152</v>
      </c>
      <c r="L8" s="99" t="s">
        <v>155</v>
      </c>
      <c r="M8" s="99" t="s">
        <v>155</v>
      </c>
      <c r="N8" s="127" t="s">
        <v>166</v>
      </c>
      <c r="O8" s="99" t="s">
        <v>164</v>
      </c>
      <c r="P8" s="128" t="s">
        <v>165</v>
      </c>
      <c r="Q8" s="129" t="s">
        <v>130</v>
      </c>
      <c r="R8" s="130" t="s">
        <v>167</v>
      </c>
      <c r="S8" s="131" t="s">
        <v>168</v>
      </c>
      <c r="T8" s="132">
        <f>475686/1000000</f>
        <v>0.475686</v>
      </c>
      <c r="U8" s="109"/>
      <c r="V8" s="113"/>
      <c r="W8" s="132">
        <f>475686/1000000</f>
        <v>0.475686</v>
      </c>
      <c r="X8" s="68"/>
      <c r="Y8" s="68"/>
      <c r="Z8" s="107"/>
      <c r="AA8" s="106"/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158</v>
      </c>
      <c r="M9" s="99" t="s">
        <v>158</v>
      </c>
      <c r="N9" s="127" t="s">
        <v>169</v>
      </c>
      <c r="O9" s="99" t="s">
        <v>153</v>
      </c>
      <c r="P9" s="128" t="s">
        <v>160</v>
      </c>
      <c r="Q9" s="126" t="s">
        <v>119</v>
      </c>
      <c r="R9" s="130" t="s">
        <v>170</v>
      </c>
      <c r="S9" s="131" t="s">
        <v>171</v>
      </c>
      <c r="T9" s="87">
        <f>248000/1000000</f>
        <v>0.248</v>
      </c>
      <c r="U9" s="109"/>
      <c r="V9" s="113"/>
      <c r="W9" s="87">
        <f>248000/1000000</f>
        <v>0.248</v>
      </c>
      <c r="X9" s="68"/>
      <c r="Y9" s="68"/>
      <c r="Z9" s="31"/>
      <c r="AA9" s="30"/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zoomScale="75" zoomScaleNormal="75" workbookViewId="0">
      <selection activeCell="S6" sqref="S6:S8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9"/>
    <col min="28" max="28" width="13.85546875" style="1" customWidth="1"/>
    <col min="29" max="16384" width="9.140625" style="1"/>
  </cols>
  <sheetData>
    <row r="1" spans="1:66" ht="33" customHeight="1" thickBot="1">
      <c r="A1" s="164" t="s">
        <v>174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58"/>
    </row>
    <row r="2" spans="1:66" ht="66" customHeight="1" thickBot="1">
      <c r="A2" s="165" t="s">
        <v>150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5"/>
    </row>
    <row r="3" spans="1:66" ht="26.25" customHeight="1">
      <c r="A3" s="181" t="s">
        <v>0</v>
      </c>
      <c r="B3" s="183" t="s">
        <v>1</v>
      </c>
      <c r="C3" s="183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93" t="s">
        <v>7</v>
      </c>
      <c r="J3" s="194"/>
      <c r="K3" s="194"/>
      <c r="L3" s="194"/>
      <c r="M3" s="194"/>
      <c r="N3" s="194"/>
      <c r="O3" s="194"/>
      <c r="P3" s="195"/>
      <c r="Q3" s="246" t="s">
        <v>8</v>
      </c>
      <c r="R3" s="246"/>
      <c r="S3" s="246"/>
      <c r="T3" s="247"/>
      <c r="U3" s="247"/>
      <c r="V3" s="248"/>
      <c r="W3" s="249" t="s">
        <v>10</v>
      </c>
      <c r="X3" s="250"/>
      <c r="Y3" s="250"/>
      <c r="Z3" s="250"/>
      <c r="AA3" s="250"/>
      <c r="AB3" s="251"/>
    </row>
    <row r="4" spans="1:66" s="3" customFormat="1" ht="24" customHeight="1">
      <c r="A4" s="182"/>
      <c r="B4" s="184"/>
      <c r="C4" s="184"/>
      <c r="D4" s="186"/>
      <c r="E4" s="188"/>
      <c r="F4" s="188"/>
      <c r="G4" s="188"/>
      <c r="H4" s="190"/>
      <c r="I4" s="177" t="s">
        <v>16</v>
      </c>
      <c r="J4" s="196" t="s">
        <v>17</v>
      </c>
      <c r="K4" s="196" t="s">
        <v>11</v>
      </c>
      <c r="L4" s="196" t="s">
        <v>12</v>
      </c>
      <c r="M4" s="196" t="s">
        <v>13</v>
      </c>
      <c r="N4" s="196" t="s">
        <v>51</v>
      </c>
      <c r="O4" s="196" t="s">
        <v>21</v>
      </c>
      <c r="P4" s="175" t="s">
        <v>14</v>
      </c>
      <c r="Q4" s="226" t="s">
        <v>26</v>
      </c>
      <c r="R4" s="226" t="s">
        <v>48</v>
      </c>
      <c r="S4" s="226" t="s">
        <v>49</v>
      </c>
      <c r="T4" s="239" t="s">
        <v>22</v>
      </c>
      <c r="U4" s="196" t="s">
        <v>23</v>
      </c>
      <c r="V4" s="196" t="s">
        <v>44</v>
      </c>
      <c r="W4" s="241" t="s">
        <v>20</v>
      </c>
      <c r="X4" s="226"/>
      <c r="Y4" s="237" t="s">
        <v>9</v>
      </c>
      <c r="Z4" s="238"/>
      <c r="AA4" s="179" t="s">
        <v>35</v>
      </c>
      <c r="AB4" s="180"/>
    </row>
    <row r="5" spans="1:66" s="3" customFormat="1" ht="187.5" customHeight="1">
      <c r="A5" s="182"/>
      <c r="B5" s="184"/>
      <c r="C5" s="184"/>
      <c r="D5" s="252"/>
      <c r="E5" s="253"/>
      <c r="F5" s="253"/>
      <c r="G5" s="188"/>
      <c r="H5" s="190"/>
      <c r="I5" s="182"/>
      <c r="J5" s="184"/>
      <c r="K5" s="184"/>
      <c r="L5" s="184"/>
      <c r="M5" s="225"/>
      <c r="N5" s="184"/>
      <c r="O5" s="184"/>
      <c r="P5" s="176"/>
      <c r="Q5" s="227"/>
      <c r="R5" s="227"/>
      <c r="S5" s="227"/>
      <c r="T5" s="240"/>
      <c r="U5" s="184"/>
      <c r="V5" s="225"/>
      <c r="W5" s="242"/>
      <c r="X5" s="243"/>
      <c r="Y5" s="103" t="s">
        <v>24</v>
      </c>
      <c r="Z5" s="103" t="s">
        <v>27</v>
      </c>
      <c r="AA5" s="116" t="s">
        <v>40</v>
      </c>
      <c r="AB5" s="102" t="s">
        <v>41</v>
      </c>
      <c r="AE5" s="9"/>
    </row>
    <row r="6" spans="1:66" s="3" customFormat="1" ht="35.25" customHeight="1">
      <c r="A6" s="234">
        <v>1</v>
      </c>
      <c r="B6" s="136" t="s">
        <v>115</v>
      </c>
      <c r="C6" s="139">
        <f>2140000/1000000</f>
        <v>2.14</v>
      </c>
      <c r="D6" s="228"/>
      <c r="E6" s="219"/>
      <c r="F6" s="219"/>
      <c r="G6" s="219"/>
      <c r="H6" s="222"/>
      <c r="I6" s="231" t="s">
        <v>57</v>
      </c>
      <c r="J6" s="139">
        <f>2140000/1000000</f>
        <v>2.14</v>
      </c>
      <c r="K6" s="208" t="s">
        <v>73</v>
      </c>
      <c r="L6" s="208" t="s">
        <v>74</v>
      </c>
      <c r="M6" s="208" t="s">
        <v>71</v>
      </c>
      <c r="N6" s="207" t="s">
        <v>79</v>
      </c>
      <c r="O6" s="208" t="s">
        <v>65</v>
      </c>
      <c r="P6" s="208" t="s">
        <v>76</v>
      </c>
      <c r="Q6" s="211" t="s">
        <v>59</v>
      </c>
      <c r="R6" s="214" t="s">
        <v>75</v>
      </c>
      <c r="S6" s="215" t="s">
        <v>77</v>
      </c>
      <c r="T6" s="158">
        <f>2115000/1000000</f>
        <v>2.1150000000000002</v>
      </c>
      <c r="U6" s="207"/>
      <c r="V6" s="207"/>
      <c r="W6" s="56" t="s">
        <v>59</v>
      </c>
      <c r="X6" s="83">
        <f>2115000/1000000</f>
        <v>2.1150000000000002</v>
      </c>
      <c r="Y6" s="158"/>
      <c r="Z6" s="197"/>
      <c r="AA6" s="200"/>
      <c r="AB6" s="203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35"/>
      <c r="B7" s="137"/>
      <c r="C7" s="140"/>
      <c r="D7" s="229"/>
      <c r="E7" s="220"/>
      <c r="F7" s="220"/>
      <c r="G7" s="220"/>
      <c r="H7" s="223"/>
      <c r="I7" s="232"/>
      <c r="J7" s="140"/>
      <c r="K7" s="209"/>
      <c r="L7" s="209"/>
      <c r="M7" s="209"/>
      <c r="N7" s="134"/>
      <c r="O7" s="209"/>
      <c r="P7" s="209"/>
      <c r="Q7" s="212"/>
      <c r="R7" s="159"/>
      <c r="S7" s="198"/>
      <c r="T7" s="159"/>
      <c r="U7" s="134"/>
      <c r="V7" s="134"/>
      <c r="W7" s="70" t="s">
        <v>56</v>
      </c>
      <c r="X7" s="83">
        <f>2212000/1000000</f>
        <v>2.2120000000000002</v>
      </c>
      <c r="Y7" s="159"/>
      <c r="Z7" s="198"/>
      <c r="AA7" s="201"/>
      <c r="AB7" s="204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36"/>
      <c r="B8" s="138"/>
      <c r="C8" s="141"/>
      <c r="D8" s="230"/>
      <c r="E8" s="221"/>
      <c r="F8" s="221"/>
      <c r="G8" s="221"/>
      <c r="H8" s="224"/>
      <c r="I8" s="233"/>
      <c r="J8" s="141"/>
      <c r="K8" s="210"/>
      <c r="L8" s="210"/>
      <c r="M8" s="210"/>
      <c r="N8" s="135"/>
      <c r="O8" s="210"/>
      <c r="P8" s="210"/>
      <c r="Q8" s="213"/>
      <c r="R8" s="160"/>
      <c r="S8" s="199"/>
      <c r="T8" s="160"/>
      <c r="U8" s="135"/>
      <c r="V8" s="135"/>
      <c r="W8" s="70" t="s">
        <v>55</v>
      </c>
      <c r="X8" s="83">
        <f>2135000/1000000</f>
        <v>2.1349999999999998</v>
      </c>
      <c r="Y8" s="160"/>
      <c r="Z8" s="199"/>
      <c r="AA8" s="202"/>
      <c r="AB8" s="205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34">
        <v>2</v>
      </c>
      <c r="B9" s="136" t="s">
        <v>116</v>
      </c>
      <c r="C9" s="158">
        <f>2000000/1000000</f>
        <v>2</v>
      </c>
      <c r="D9" s="228"/>
      <c r="E9" s="219"/>
      <c r="F9" s="219"/>
      <c r="G9" s="219"/>
      <c r="H9" s="222"/>
      <c r="I9" s="231" t="s">
        <v>84</v>
      </c>
      <c r="J9" s="158">
        <f>2000000/1000000</f>
        <v>2</v>
      </c>
      <c r="K9" s="208" t="s">
        <v>80</v>
      </c>
      <c r="L9" s="208" t="s">
        <v>69</v>
      </c>
      <c r="M9" s="216" t="s">
        <v>70</v>
      </c>
      <c r="N9" s="207" t="s">
        <v>89</v>
      </c>
      <c r="O9" s="208" t="s">
        <v>72</v>
      </c>
      <c r="P9" s="208" t="s">
        <v>81</v>
      </c>
      <c r="Q9" s="211" t="s">
        <v>54</v>
      </c>
      <c r="R9" s="214" t="s">
        <v>58</v>
      </c>
      <c r="S9" s="215" t="s">
        <v>78</v>
      </c>
      <c r="T9" s="158">
        <f>1978000/1000000</f>
        <v>1.978</v>
      </c>
      <c r="U9" s="207"/>
      <c r="V9" s="207"/>
      <c r="W9" s="70" t="s">
        <v>54</v>
      </c>
      <c r="X9" s="72">
        <f>1978000/1000000</f>
        <v>1.978</v>
      </c>
      <c r="Y9" s="158"/>
      <c r="Z9" s="197"/>
      <c r="AA9" s="200"/>
      <c r="AB9" s="206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35"/>
      <c r="B10" s="137"/>
      <c r="C10" s="159"/>
      <c r="D10" s="229"/>
      <c r="E10" s="220"/>
      <c r="F10" s="220"/>
      <c r="G10" s="220"/>
      <c r="H10" s="223"/>
      <c r="I10" s="232"/>
      <c r="J10" s="159"/>
      <c r="K10" s="209"/>
      <c r="L10" s="209"/>
      <c r="M10" s="217"/>
      <c r="N10" s="134"/>
      <c r="O10" s="209"/>
      <c r="P10" s="209"/>
      <c r="Q10" s="212"/>
      <c r="R10" s="159"/>
      <c r="S10" s="198"/>
      <c r="T10" s="159"/>
      <c r="U10" s="134"/>
      <c r="V10" s="134"/>
      <c r="W10" s="70" t="s">
        <v>62</v>
      </c>
      <c r="X10" s="72">
        <f>1990000/1000000</f>
        <v>1.99</v>
      </c>
      <c r="Y10" s="159"/>
      <c r="Z10" s="198"/>
      <c r="AA10" s="201"/>
      <c r="AB10" s="204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36"/>
      <c r="B11" s="138"/>
      <c r="C11" s="160"/>
      <c r="D11" s="230"/>
      <c r="E11" s="221"/>
      <c r="F11" s="221"/>
      <c r="G11" s="221"/>
      <c r="H11" s="224"/>
      <c r="I11" s="233"/>
      <c r="J11" s="160"/>
      <c r="K11" s="210"/>
      <c r="L11" s="210"/>
      <c r="M11" s="218"/>
      <c r="N11" s="135"/>
      <c r="O11" s="210"/>
      <c r="P11" s="210"/>
      <c r="Q11" s="213"/>
      <c r="R11" s="160"/>
      <c r="S11" s="199"/>
      <c r="T11" s="160"/>
      <c r="U11" s="135"/>
      <c r="V11" s="135"/>
      <c r="W11" s="70" t="s">
        <v>56</v>
      </c>
      <c r="X11" s="72">
        <f>1995000/1000000</f>
        <v>1.9950000000000001</v>
      </c>
      <c r="Y11" s="160"/>
      <c r="Z11" s="199"/>
      <c r="AA11" s="202"/>
      <c r="AB11" s="205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8" t="s">
        <v>102</v>
      </c>
      <c r="C12" s="121">
        <f>247000/1000000</f>
        <v>0.247</v>
      </c>
      <c r="D12" s="73"/>
      <c r="E12" s="74"/>
      <c r="F12" s="73"/>
      <c r="G12" s="75"/>
      <c r="H12" s="76"/>
      <c r="I12" s="88" t="s">
        <v>135</v>
      </c>
      <c r="J12" s="72">
        <f>247000/1000000</f>
        <v>0.247</v>
      </c>
      <c r="K12" s="94" t="s">
        <v>92</v>
      </c>
      <c r="L12" s="94" t="s">
        <v>143</v>
      </c>
      <c r="M12" s="94" t="s">
        <v>143</v>
      </c>
      <c r="N12" s="122" t="s">
        <v>147</v>
      </c>
      <c r="O12" s="94" t="s">
        <v>136</v>
      </c>
      <c r="P12" s="95" t="s">
        <v>145</v>
      </c>
      <c r="Q12" s="100" t="s">
        <v>132</v>
      </c>
      <c r="R12" s="110" t="s">
        <v>148</v>
      </c>
      <c r="S12" s="111" t="s">
        <v>149</v>
      </c>
      <c r="T12" s="72">
        <f>247000/1000000</f>
        <v>0.247</v>
      </c>
      <c r="U12" s="94"/>
      <c r="V12" s="94"/>
      <c r="W12" s="100" t="s">
        <v>132</v>
      </c>
      <c r="X12" s="72">
        <f>247000/1000000</f>
        <v>0.247</v>
      </c>
      <c r="Y12" s="91"/>
      <c r="Z12" s="105"/>
      <c r="AA12" s="72"/>
      <c r="AB12" s="95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22" t="s">
        <v>90</v>
      </c>
      <c r="O13" s="94" t="s">
        <v>92</v>
      </c>
      <c r="P13" s="95" t="s">
        <v>94</v>
      </c>
      <c r="Q13" s="100" t="s">
        <v>54</v>
      </c>
      <c r="R13" s="110" t="s">
        <v>58</v>
      </c>
      <c r="S13" s="111" t="s">
        <v>82</v>
      </c>
      <c r="T13" s="72">
        <f>280000/1000000</f>
        <v>0.28000000000000003</v>
      </c>
      <c r="U13" s="115"/>
      <c r="V13" s="117"/>
      <c r="W13" s="100" t="s">
        <v>54</v>
      </c>
      <c r="X13" s="72">
        <f>280000/1000000</f>
        <v>0.28000000000000003</v>
      </c>
      <c r="Y13" s="91"/>
      <c r="Z13" s="105"/>
      <c r="AA13" s="118"/>
      <c r="AB13" s="95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22" t="s">
        <v>91</v>
      </c>
      <c r="O14" s="94" t="s">
        <v>93</v>
      </c>
      <c r="P14" s="95" t="s">
        <v>95</v>
      </c>
      <c r="Q14" s="100" t="s">
        <v>54</v>
      </c>
      <c r="R14" s="110" t="s">
        <v>58</v>
      </c>
      <c r="S14" s="111" t="s">
        <v>83</v>
      </c>
      <c r="T14" s="72">
        <f>185000/1000000</f>
        <v>0.185</v>
      </c>
      <c r="U14" s="94"/>
      <c r="V14" s="94"/>
      <c r="W14" s="100" t="s">
        <v>54</v>
      </c>
      <c r="X14" s="72">
        <f>185000/1000000</f>
        <v>0.185</v>
      </c>
      <c r="Y14" s="91"/>
      <c r="Z14" s="105"/>
      <c r="AA14" s="118"/>
      <c r="AB14" s="95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135</v>
      </c>
      <c r="J15" s="72">
        <f>250000/1000000</f>
        <v>0.25</v>
      </c>
      <c r="K15" s="94" t="s">
        <v>92</v>
      </c>
      <c r="L15" s="94" t="s">
        <v>136</v>
      </c>
      <c r="M15" s="94" t="s">
        <v>136</v>
      </c>
      <c r="N15" s="114" t="s">
        <v>138</v>
      </c>
      <c r="O15" s="94" t="s">
        <v>137</v>
      </c>
      <c r="P15" s="95" t="s">
        <v>139</v>
      </c>
      <c r="Q15" s="100" t="s">
        <v>54</v>
      </c>
      <c r="R15" s="110" t="s">
        <v>58</v>
      </c>
      <c r="S15" s="111" t="s">
        <v>140</v>
      </c>
      <c r="T15" s="72">
        <f>245000/1000000</f>
        <v>0.245</v>
      </c>
      <c r="U15" s="94" t="s">
        <v>141</v>
      </c>
      <c r="V15" s="94" t="s">
        <v>141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142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135</v>
      </c>
      <c r="J16" s="72">
        <f>247500/1000000</f>
        <v>0.2475</v>
      </c>
      <c r="K16" s="94" t="s">
        <v>92</v>
      </c>
      <c r="L16" s="94" t="s">
        <v>143</v>
      </c>
      <c r="M16" s="94" t="s">
        <v>143</v>
      </c>
      <c r="N16" s="114" t="s">
        <v>144</v>
      </c>
      <c r="O16" s="94" t="s">
        <v>136</v>
      </c>
      <c r="P16" s="95" t="s">
        <v>145</v>
      </c>
      <c r="Q16" s="100" t="s">
        <v>54</v>
      </c>
      <c r="R16" s="110" t="s">
        <v>58</v>
      </c>
      <c r="S16" s="111" t="s">
        <v>146</v>
      </c>
      <c r="T16" s="72">
        <f>240000/1000000</f>
        <v>0.24</v>
      </c>
      <c r="U16" s="94" t="s">
        <v>141</v>
      </c>
      <c r="V16" s="94" t="s">
        <v>141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142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A9:A11"/>
    <mergeCell ref="B9:B11"/>
    <mergeCell ref="C6:C8"/>
    <mergeCell ref="C9:C11"/>
    <mergeCell ref="A6:A8"/>
    <mergeCell ref="B6:B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Q6:Q8"/>
    <mergeCell ref="R6:R8"/>
    <mergeCell ref="O6:O8"/>
    <mergeCell ref="E6:E8"/>
    <mergeCell ref="F6:F8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U9:U11"/>
    <mergeCell ref="V6:V8"/>
    <mergeCell ref="V9:V11"/>
    <mergeCell ref="U6:U8"/>
    <mergeCell ref="Y6:Y8"/>
    <mergeCell ref="Y9:Y11"/>
    <mergeCell ref="Z6:Z8"/>
    <mergeCell ref="AA6:AA8"/>
    <mergeCell ref="AB6:AB8"/>
    <mergeCell ref="Z9:Z11"/>
    <mergeCell ref="AA9:AA11"/>
    <mergeCell ref="AB9:AB11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C19" sqref="B19:C20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64" t="s">
        <v>45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7" ht="93.75" customHeight="1" thickBot="1">
      <c r="A2" s="254" t="s">
        <v>172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6"/>
    </row>
    <row r="3" spans="1:27" ht="26.25" customHeight="1">
      <c r="A3" s="181" t="s">
        <v>0</v>
      </c>
      <c r="B3" s="183" t="s">
        <v>1</v>
      </c>
      <c r="C3" s="183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93" t="s">
        <v>7</v>
      </c>
      <c r="J3" s="194"/>
      <c r="K3" s="194"/>
      <c r="L3" s="194"/>
      <c r="M3" s="194"/>
      <c r="N3" s="194"/>
      <c r="O3" s="194"/>
      <c r="P3" s="195"/>
      <c r="Q3" s="169" t="s">
        <v>8</v>
      </c>
      <c r="R3" s="169"/>
      <c r="S3" s="169"/>
      <c r="T3" s="170"/>
      <c r="U3" s="170"/>
      <c r="V3" s="257"/>
      <c r="W3" s="172" t="s">
        <v>10</v>
      </c>
      <c r="X3" s="173"/>
      <c r="Y3" s="173"/>
      <c r="Z3" s="173"/>
      <c r="AA3" s="174"/>
    </row>
    <row r="4" spans="1:27" s="3" customFormat="1" ht="24" customHeight="1">
      <c r="A4" s="182"/>
      <c r="B4" s="184"/>
      <c r="C4" s="184"/>
      <c r="D4" s="186"/>
      <c r="E4" s="188"/>
      <c r="F4" s="188"/>
      <c r="G4" s="188"/>
      <c r="H4" s="190"/>
      <c r="I4" s="177" t="s">
        <v>16</v>
      </c>
      <c r="J4" s="196" t="s">
        <v>17</v>
      </c>
      <c r="K4" s="196" t="s">
        <v>11</v>
      </c>
      <c r="L4" s="196" t="s">
        <v>12</v>
      </c>
      <c r="M4" s="196" t="s">
        <v>13</v>
      </c>
      <c r="N4" s="196" t="s">
        <v>46</v>
      </c>
      <c r="O4" s="196" t="s">
        <v>47</v>
      </c>
      <c r="P4" s="175" t="s">
        <v>14</v>
      </c>
      <c r="Q4" s="226" t="s">
        <v>25</v>
      </c>
      <c r="R4" s="226" t="s">
        <v>48</v>
      </c>
      <c r="S4" s="226" t="s">
        <v>49</v>
      </c>
      <c r="T4" s="196" t="s">
        <v>18</v>
      </c>
      <c r="U4" s="196" t="s">
        <v>50</v>
      </c>
      <c r="V4" s="241" t="s">
        <v>19</v>
      </c>
      <c r="W4" s="177" t="s">
        <v>20</v>
      </c>
      <c r="X4" s="191" t="s">
        <v>9</v>
      </c>
      <c r="Y4" s="192"/>
      <c r="Z4" s="179" t="s">
        <v>35</v>
      </c>
      <c r="AA4" s="180"/>
    </row>
    <row r="5" spans="1:27" s="3" customFormat="1" ht="210.75" thickBot="1">
      <c r="A5" s="262"/>
      <c r="B5" s="263"/>
      <c r="C5" s="263"/>
      <c r="D5" s="266"/>
      <c r="E5" s="260"/>
      <c r="F5" s="260"/>
      <c r="G5" s="260"/>
      <c r="H5" s="261"/>
      <c r="I5" s="262"/>
      <c r="J5" s="263"/>
      <c r="K5" s="263"/>
      <c r="L5" s="263"/>
      <c r="M5" s="263"/>
      <c r="N5" s="263"/>
      <c r="O5" s="263"/>
      <c r="P5" s="265"/>
      <c r="Q5" s="264"/>
      <c r="R5" s="264"/>
      <c r="S5" s="264"/>
      <c r="T5" s="263"/>
      <c r="U5" s="263"/>
      <c r="V5" s="258"/>
      <c r="W5" s="259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2024-12-02T01:17:36Z</cp:lastPrinted>
  <dcterms:created xsi:type="dcterms:W3CDTF">2018-10-03T07:36:52Z</dcterms:created>
  <dcterms:modified xsi:type="dcterms:W3CDTF">2025-04-04T05:51:00Z</dcterms:modified>
</cp:coreProperties>
</file>