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<sst xmlns="http://schemas.openxmlformats.org/spreadsheetml/2006/main" count="361" uniqueCount="189">
  <si>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</si>
  <si>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</si>
  <si>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</si>
  <si>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</si>
  <si>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</si>
  <si>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</si>
  <si>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</si>
  <si>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</si>
  <si>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</si>
  <si>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</si>
  <si>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</si>
  <si>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</si>
  <si>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</si>
  <si>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</si>
  <si>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</si>
  <si>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</si>
  <si>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</si>
  <si>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</si>
  <si>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</si>
  <si>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</si>
  <si>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</si>
  <si>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</si>
  <si>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</si>
  <si>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</si>
  <si>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</si>
  <si>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</si>
  <si>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</si>
  <si>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</si>
  <si>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</si>
  <si>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</si>
  <si>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</si>
  <si>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</si>
  <si>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</si>
  <si>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</si>
  <si>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</si>
  <si>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</si>
  <si>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</si>
  <si>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</si>
  <si>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</si>
  <si>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</si>
  <si>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</si>
  <si>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</si>
  <si>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</si>
  <si>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</si>
  <si>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</si>
  <si>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</si>
  <si>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</si>
  <si>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</si>
  <si>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</si>
  <si>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</si>
  <si>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</si>
  <si>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</si>
  <si>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</si>
  <si>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</si>
  <si>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</si>
  <si>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</si>
  <si>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</si>
  <si>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</si>
  <si>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</si>
  <si>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</si>
  <si>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</si>
  <si>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</si>
  <si>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</si>
  <si>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</si>
  <si>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</si>
  <si>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</si>
  <si>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</si>
  <si>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</si>
  <si>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</si>
  <si>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</si>
  <si>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</si>
  <si>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</si>
  <si>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</si>
  <si>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</si>
  <si>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</si>
  <si>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</si>
  <si>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</si>
  <si>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</si>
  <si>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</si>
  <si>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</si>
  <si>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</si>
  <si>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</si>
  <si>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</si>
  <si>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</si>
  <si>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</si>
  <si>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</si>
  <si>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</si>
  <si>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</si>
  <si>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</si>
  <si>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</si>
  <si>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</si>
  <si>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</si>
  <si>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</si>
  <si>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</si>
  <si>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</si>
  <si>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</si>
  <si>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</si>
  <si>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</si>
  <si>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</si>
  <si>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</si>
  <si>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</si>
  <si>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</si>
  <si>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</si>
  <si>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</si>
  <si>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</si>
  <si>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</si>
  <si>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</si>
  <si>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</si>
  <si>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</si>
  <si>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</si>
  <si>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</si>
  <si>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</si>
  <si>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</si>
  <si>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</si>
  <si>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</si>
  <si>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</si>
  <si>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</si>
  <si>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</si>
  <si>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</si>
  <si>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</si>
  <si>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</si>
  <si>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</si>
  <si>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</si>
  <si>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</si>
  <si>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</si>
  <si>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</si>
  <si>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</si>
  <si>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</si>
  <si>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</si>
  <si>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</si>
  <si>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</si>
  <si>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</si>
  <si>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</si>
  <si>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</si>
  <si>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</si>
  <si>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</si>
  <si>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</si>
  <si>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</si>
  <si>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</si>
  <si>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</si>
  <si>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</si>
  <si>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</si>
  <si>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</si>
  <si>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</si>
  <si>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</si>
  <si>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</si>
  <si>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</si>
  <si>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</si>
  <si>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</si>
  <si>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</si>
  <si>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</si>
  <si>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</si>
  <si>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</si>
  <si>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</si>
  <si>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</si>
  <si>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</si>
  <si>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</si>
  <si>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</si>
  <si>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</si>
  <si>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</si>
  <si>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</si>
  <si>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</si>
  <si>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</si>
  <si>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</si>
  <si>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</si>
  <si>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</si>
  <si>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</si>
  <si>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</si>
  <si>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</si>
  <si>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</si>
  <si>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</si>
  <si>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</si>
  <si>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</si>
  <si>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</si>
  <si>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</si>
  <si>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ค่าใช้สอย
(ค่าใช้จ่ายที่ต้องจ่ายเป็นงวด ๆ ใน 1 ปี เริ่มทำงาน 1 ตุลาคม) 
 ในรอบเดือนกุมภาพันธ์ 2568 หน่วยงาน คณะสถาปัตยกรรมและการออกแบบ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</si>
  <si>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</si>
  <si>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</si>
  <si>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</si>
  <si>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</si>
  <si>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</si>
  <si>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</si>
  <si>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</si>
  <si>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</si>
  <si>
    <t>วันที่ 31 มีนาคม 2568</t>
  </si>
  <si>
    <t>ค่าที่ดินและสิ่งก่อสร้าง
  ในรอบเดือนมีนาคม 2568 หน่วยงาน คณะสถาปัตยกรรมและการออกแบบ</t>
  </si>
  <si>
    <t>ค่าครุภัณฑ์
  ในรอบเดือนมีนาคม 2568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</si>
  <si>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ในรอบเดือนมีนาคม</t>
  </si>
  <si>
    <t>67119278615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</si>
</sst>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topLeftCell="A4" zoomScale="80" zoomScaleNormal="100" zoomScaleSheetLayoutView="80" workbookViewId="0">
      <selection activeCell="A4" sqref="A4:L4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53" customFormat="1" ht="28.5">
      <c r="A2" s="144" t="s">
        <v>187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53" customFormat="1" ht="28.5">
      <c r="A3" s="144" t="s">
        <v>42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s="53" customFormat="1" ht="28.5">
      <c r="A4" s="146" t="s">
        <v>184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8" t="s">
        <v>33</v>
      </c>
      <c r="G5" s="149"/>
      <c r="H5" s="150" t="s">
        <v>34</v>
      </c>
      <c r="I5" s="151"/>
      <c r="J5" s="80" t="s">
        <v>39</v>
      </c>
      <c r="K5" s="152" t="s">
        <v>52</v>
      </c>
      <c r="L5" s="153"/>
    </row>
    <row r="6" spans="1:12" s="57" customFormat="1" ht="47.25" customHeight="1">
      <c r="A6" s="129">
        <v>1</v>
      </c>
      <c r="B6" s="132" t="s">
        <v>100</v>
      </c>
      <c r="C6" s="135">
        <f>2140000/1000000</f>
        <v>2.14</v>
      </c>
      <c r="D6" s="135">
        <f>C6</f>
        <v>2.14</v>
      </c>
      <c r="E6" s="129" t="s">
        <v>43</v>
      </c>
      <c r="F6" s="56" t="s">
        <v>59</v>
      </c>
      <c r="G6" s="83">
        <f>2115000/1000000</f>
        <v>2.1150000000000002</v>
      </c>
      <c r="H6" s="132" t="s">
        <v>59</v>
      </c>
      <c r="I6" s="138">
        <f>2115000/1000000</f>
        <v>2.1150000000000002</v>
      </c>
      <c r="J6" s="132" t="s">
        <v>53</v>
      </c>
      <c r="K6" s="129" t="s">
        <v>63</v>
      </c>
      <c r="L6" s="140" t="s">
        <v>60</v>
      </c>
    </row>
    <row r="7" spans="1:12" s="57" customFormat="1" ht="58.5" customHeight="1">
      <c r="A7" s="130"/>
      <c r="B7" s="133"/>
      <c r="C7" s="136"/>
      <c r="D7" s="136"/>
      <c r="E7" s="130"/>
      <c r="F7" s="70" t="s">
        <v>56</v>
      </c>
      <c r="G7" s="83">
        <f>2212000/1000000</f>
        <v>2.2120000000000002</v>
      </c>
      <c r="H7" s="133"/>
      <c r="I7" s="139"/>
      <c r="J7" s="133"/>
      <c r="K7" s="130"/>
      <c r="L7" s="141"/>
    </row>
    <row r="8" spans="1:12" s="57" customFormat="1" ht="58.5" customHeight="1">
      <c r="A8" s="131"/>
      <c r="B8" s="134"/>
      <c r="C8" s="137"/>
      <c r="D8" s="137"/>
      <c r="E8" s="131"/>
      <c r="F8" s="70" t="s">
        <v>55</v>
      </c>
      <c r="G8" s="83">
        <f>2135000/1000000</f>
        <v>2.1349999999999998</v>
      </c>
      <c r="H8" s="133"/>
      <c r="I8" s="139"/>
      <c r="J8" s="133"/>
      <c r="K8" s="130"/>
      <c r="L8" s="141"/>
    </row>
    <row r="9" spans="1:12" s="57" customFormat="1" ht="42" customHeight="1">
      <c r="A9" s="129">
        <v>2</v>
      </c>
      <c r="B9" s="132" t="s">
        <v>101</v>
      </c>
      <c r="C9" s="154">
        <f>2000000/1000000</f>
        <v>2</v>
      </c>
      <c r="D9" s="154">
        <f>C9</f>
        <v>2</v>
      </c>
      <c r="E9" s="129" t="s">
        <v>43</v>
      </c>
      <c r="F9" s="70" t="s">
        <v>54</v>
      </c>
      <c r="G9" s="72">
        <f>1978000/1000000</f>
        <v>1.978</v>
      </c>
      <c r="H9" s="132" t="s">
        <v>54</v>
      </c>
      <c r="I9" s="154">
        <f>1978000/1000000</f>
        <v>1.978</v>
      </c>
      <c r="J9" s="132" t="s">
        <v>53</v>
      </c>
      <c r="K9" s="129" t="s">
        <v>64</v>
      </c>
      <c r="L9" s="157" t="s">
        <v>61</v>
      </c>
    </row>
    <row r="10" spans="1:12" s="57" customFormat="1" ht="36">
      <c r="A10" s="130"/>
      <c r="B10" s="133"/>
      <c r="C10" s="155"/>
      <c r="D10" s="155"/>
      <c r="E10" s="130"/>
      <c r="F10" s="70" t="s">
        <v>62</v>
      </c>
      <c r="G10" s="72">
        <f>1990000/1000000</f>
        <v>1.99</v>
      </c>
      <c r="H10" s="133"/>
      <c r="I10" s="155"/>
      <c r="J10" s="133"/>
      <c r="K10" s="130"/>
      <c r="L10" s="158"/>
    </row>
    <row r="11" spans="1:12" s="57" customFormat="1" ht="36">
      <c r="A11" s="131"/>
      <c r="B11" s="134"/>
      <c r="C11" s="156"/>
      <c r="D11" s="156"/>
      <c r="E11" s="131"/>
      <c r="F11" s="70" t="s">
        <v>56</v>
      </c>
      <c r="G11" s="72">
        <f>1995000/1000000</f>
        <v>1.9950000000000001</v>
      </c>
      <c r="H11" s="134"/>
      <c r="I11" s="156"/>
      <c r="J11" s="134"/>
      <c r="K11" s="131"/>
      <c r="L11" s="159"/>
    </row>
    <row r="12" spans="1:12" s="57" customFormat="1" ht="95.25" customHeight="1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131</v>
      </c>
      <c r="G12" s="115">
        <f>247000/1000000</f>
        <v>0.247</v>
      </c>
      <c r="H12" s="70" t="s">
        <v>131</v>
      </c>
      <c r="I12" s="115">
        <f>247000/1000000</f>
        <v>0.247</v>
      </c>
      <c r="J12" s="59" t="s">
        <v>53</v>
      </c>
      <c r="K12" s="117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7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18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19">
        <f>475686/1000000</f>
        <v>0.475686</v>
      </c>
      <c r="H19" s="70" t="s">
        <v>129</v>
      </c>
      <c r="I19" s="119">
        <f>475686/1000000</f>
        <v>0.475686</v>
      </c>
      <c r="J19" s="59" t="s">
        <v>53</v>
      </c>
      <c r="K19" s="55" t="s">
        <v>130</v>
      </c>
      <c r="L19" s="84" t="s">
        <v>167</v>
      </c>
    </row>
    <row r="20" spans="1:12" s="57" customFormat="1" ht="105">
      <c r="A20" s="55">
        <v>11</v>
      </c>
      <c r="B20" s="59" t="s">
        <v>111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zoomScale="64" zoomScaleNormal="64" workbookViewId="0">
      <selection activeCell="S6" sqref="S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60" t="s">
        <v>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</row>
    <row r="2" spans="1:27" ht="66" customHeight="1" thickBot="1">
      <c r="A2" s="161" t="s">
        <v>185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</row>
    <row r="3" spans="1:27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4" t="s">
        <v>8</v>
      </c>
      <c r="R3" s="165"/>
      <c r="S3" s="165"/>
      <c r="T3" s="166"/>
      <c r="U3" s="166"/>
      <c r="V3" s="167"/>
      <c r="W3" s="168" t="s">
        <v>10</v>
      </c>
      <c r="X3" s="169"/>
      <c r="Y3" s="169"/>
      <c r="Z3" s="169"/>
      <c r="AA3" s="170"/>
    </row>
    <row r="4" spans="1:27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173" t="s">
        <v>26</v>
      </c>
      <c r="R4" s="192" t="s">
        <v>48</v>
      </c>
      <c r="S4" s="192" t="s">
        <v>49</v>
      </c>
      <c r="T4" s="192" t="s">
        <v>18</v>
      </c>
      <c r="U4" s="192" t="s">
        <v>50</v>
      </c>
      <c r="V4" s="171" t="s">
        <v>44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201.75" customHeight="1">
      <c r="A5" s="178"/>
      <c r="B5" s="180"/>
      <c r="C5" s="180"/>
      <c r="D5" s="182"/>
      <c r="E5" s="184"/>
      <c r="F5" s="184"/>
      <c r="G5" s="184"/>
      <c r="H5" s="186"/>
      <c r="I5" s="178"/>
      <c r="J5" s="180"/>
      <c r="K5" s="180"/>
      <c r="L5" s="180"/>
      <c r="M5" s="180"/>
      <c r="N5" s="180"/>
      <c r="O5" s="180"/>
      <c r="P5" s="172"/>
      <c r="Q5" s="174"/>
      <c r="R5" s="180"/>
      <c r="S5" s="180"/>
      <c r="T5" s="180"/>
      <c r="U5" s="180"/>
      <c r="V5" s="172"/>
      <c r="W5" s="174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1" t="s">
        <v>150</v>
      </c>
      <c r="O6" s="99" t="s">
        <v>151</v>
      </c>
      <c r="P6" s="122" t="s">
        <v>176</v>
      </c>
      <c r="Q6" s="123" t="s">
        <v>127</v>
      </c>
      <c r="R6" s="124" t="s">
        <v>152</v>
      </c>
      <c r="S6" s="125" t="s">
        <v>188</v>
      </c>
      <c r="T6" s="126">
        <f>478044/1000000</f>
        <v>0.47804400000000002</v>
      </c>
      <c r="U6" s="99" t="s">
        <v>177</v>
      </c>
      <c r="V6" s="122" t="s">
        <v>177</v>
      </c>
      <c r="W6" s="128">
        <f>478044/1000000</f>
        <v>0.47804400000000002</v>
      </c>
      <c r="X6" s="68"/>
      <c r="Y6" s="68"/>
      <c r="Z6" s="106"/>
      <c r="AA6" s="122" t="s">
        <v>180</v>
      </c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153</v>
      </c>
      <c r="M7" s="99" t="s">
        <v>153</v>
      </c>
      <c r="N7" s="121" t="s">
        <v>154</v>
      </c>
      <c r="O7" s="99" t="s">
        <v>149</v>
      </c>
      <c r="P7" s="122" t="s">
        <v>177</v>
      </c>
      <c r="Q7" s="123" t="s">
        <v>155</v>
      </c>
      <c r="R7" s="124" t="s">
        <v>156</v>
      </c>
      <c r="S7" s="125" t="s">
        <v>157</v>
      </c>
      <c r="T7" s="126">
        <f>479916.83/1000000</f>
        <v>0.47991683000000002</v>
      </c>
      <c r="U7" s="99" t="s">
        <v>179</v>
      </c>
      <c r="V7" s="122" t="s">
        <v>179</v>
      </c>
      <c r="W7" s="128">
        <f>479916.83/1000000</f>
        <v>0.47991683000000002</v>
      </c>
      <c r="X7" s="68"/>
      <c r="Y7" s="68"/>
      <c r="Z7" s="106"/>
      <c r="AA7" s="122" t="s">
        <v>181</v>
      </c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1" t="s">
        <v>159</v>
      </c>
      <c r="O8" s="99" t="s">
        <v>158</v>
      </c>
      <c r="P8" s="122" t="s">
        <v>178</v>
      </c>
      <c r="Q8" s="123" t="s">
        <v>129</v>
      </c>
      <c r="R8" s="124" t="s">
        <v>160</v>
      </c>
      <c r="S8" s="125" t="s">
        <v>161</v>
      </c>
      <c r="T8" s="126">
        <f>475686/1000000</f>
        <v>0.475686</v>
      </c>
      <c r="U8" s="99" t="s">
        <v>178</v>
      </c>
      <c r="V8" s="122" t="s">
        <v>178</v>
      </c>
      <c r="W8" s="128">
        <f>475686/1000000</f>
        <v>0.475686</v>
      </c>
      <c r="X8" s="68"/>
      <c r="Y8" s="68"/>
      <c r="Z8" s="106"/>
      <c r="AA8" s="122" t="s">
        <v>182</v>
      </c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153</v>
      </c>
      <c r="M9" s="99" t="s">
        <v>153</v>
      </c>
      <c r="N9" s="121" t="s">
        <v>162</v>
      </c>
      <c r="O9" s="99" t="s">
        <v>149</v>
      </c>
      <c r="P9" s="122" t="s">
        <v>177</v>
      </c>
      <c r="Q9" s="120" t="s">
        <v>118</v>
      </c>
      <c r="R9" s="124" t="s">
        <v>163</v>
      </c>
      <c r="S9" s="125" t="s">
        <v>164</v>
      </c>
      <c r="T9" s="87">
        <f>248000/1000000</f>
        <v>0.248</v>
      </c>
      <c r="U9" s="99" t="s">
        <v>173</v>
      </c>
      <c r="V9" s="122" t="s">
        <v>173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174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N6" sqref="N6:N8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3"/>
    <col min="28" max="28" width="13.85546875" style="1" customWidth="1"/>
    <col min="29" max="16384" width="9.140625" style="1"/>
  </cols>
  <sheetData>
    <row r="1" spans="1:66" ht="33" customHeight="1" thickBot="1">
      <c r="A1" s="160" t="s">
        <v>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58"/>
    </row>
    <row r="2" spans="1:66" ht="66" customHeight="1" thickBot="1">
      <c r="A2" s="161" t="s">
        <v>186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40"/>
    </row>
    <row r="3" spans="1:66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241" t="s">
        <v>8</v>
      </c>
      <c r="R3" s="241"/>
      <c r="S3" s="241"/>
      <c r="T3" s="242"/>
      <c r="U3" s="242"/>
      <c r="V3" s="243"/>
      <c r="W3" s="244" t="s">
        <v>10</v>
      </c>
      <c r="X3" s="245"/>
      <c r="Y3" s="245"/>
      <c r="Z3" s="245"/>
      <c r="AA3" s="245"/>
      <c r="AB3" s="246"/>
    </row>
    <row r="4" spans="1:66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51</v>
      </c>
      <c r="O4" s="192" t="s">
        <v>21</v>
      </c>
      <c r="P4" s="171" t="s">
        <v>14</v>
      </c>
      <c r="Q4" s="221" t="s">
        <v>26</v>
      </c>
      <c r="R4" s="221" t="s">
        <v>48</v>
      </c>
      <c r="S4" s="221" t="s">
        <v>49</v>
      </c>
      <c r="T4" s="234" t="s">
        <v>22</v>
      </c>
      <c r="U4" s="192" t="s">
        <v>23</v>
      </c>
      <c r="V4" s="192" t="s">
        <v>44</v>
      </c>
      <c r="W4" s="236" t="s">
        <v>20</v>
      </c>
      <c r="X4" s="221"/>
      <c r="Y4" s="232" t="s">
        <v>9</v>
      </c>
      <c r="Z4" s="233"/>
      <c r="AA4" s="175" t="s">
        <v>35</v>
      </c>
      <c r="AB4" s="176"/>
    </row>
    <row r="5" spans="1:66" s="3" customFormat="1" ht="187.5" customHeight="1">
      <c r="A5" s="178"/>
      <c r="B5" s="180"/>
      <c r="C5" s="180"/>
      <c r="D5" s="247"/>
      <c r="E5" s="248"/>
      <c r="F5" s="248"/>
      <c r="G5" s="184"/>
      <c r="H5" s="186"/>
      <c r="I5" s="178"/>
      <c r="J5" s="180"/>
      <c r="K5" s="180"/>
      <c r="L5" s="180"/>
      <c r="M5" s="220"/>
      <c r="N5" s="180"/>
      <c r="O5" s="180"/>
      <c r="P5" s="172"/>
      <c r="Q5" s="222"/>
      <c r="R5" s="222"/>
      <c r="S5" s="222"/>
      <c r="T5" s="235"/>
      <c r="U5" s="180"/>
      <c r="V5" s="220"/>
      <c r="W5" s="237"/>
      <c r="X5" s="238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>
      <c r="A6" s="229">
        <v>1</v>
      </c>
      <c r="B6" s="132" t="s">
        <v>115</v>
      </c>
      <c r="C6" s="135">
        <f>2140000/1000000</f>
        <v>2.14</v>
      </c>
      <c r="D6" s="223"/>
      <c r="E6" s="214"/>
      <c r="F6" s="214"/>
      <c r="G6" s="214"/>
      <c r="H6" s="217"/>
      <c r="I6" s="226" t="s">
        <v>57</v>
      </c>
      <c r="J6" s="135">
        <f>2140000/1000000</f>
        <v>2.14</v>
      </c>
      <c r="K6" s="202" t="s">
        <v>73</v>
      </c>
      <c r="L6" s="202" t="s">
        <v>74</v>
      </c>
      <c r="M6" s="202" t="s">
        <v>71</v>
      </c>
      <c r="N6" s="213" t="s">
        <v>79</v>
      </c>
      <c r="O6" s="202" t="s">
        <v>65</v>
      </c>
      <c r="P6" s="202" t="s">
        <v>76</v>
      </c>
      <c r="Q6" s="205" t="s">
        <v>59</v>
      </c>
      <c r="R6" s="208" t="s">
        <v>75</v>
      </c>
      <c r="S6" s="209" t="s">
        <v>77</v>
      </c>
      <c r="T6" s="154">
        <f>2115000/1000000</f>
        <v>2.1150000000000002</v>
      </c>
      <c r="U6" s="202" t="s">
        <v>76</v>
      </c>
      <c r="V6" s="202" t="s">
        <v>76</v>
      </c>
      <c r="W6" s="56" t="s">
        <v>59</v>
      </c>
      <c r="X6" s="83">
        <f>2115000/1000000</f>
        <v>2.1150000000000002</v>
      </c>
      <c r="Y6" s="154"/>
      <c r="Z6" s="193"/>
      <c r="AA6" s="196">
        <v>2.1150000000000002</v>
      </c>
      <c r="AB6" s="199" t="s">
        <v>183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30"/>
      <c r="B7" s="133"/>
      <c r="C7" s="136"/>
      <c r="D7" s="224"/>
      <c r="E7" s="215"/>
      <c r="F7" s="215"/>
      <c r="G7" s="215"/>
      <c r="H7" s="218"/>
      <c r="I7" s="227"/>
      <c r="J7" s="136"/>
      <c r="K7" s="203"/>
      <c r="L7" s="203"/>
      <c r="M7" s="203"/>
      <c r="N7" s="130"/>
      <c r="O7" s="203"/>
      <c r="P7" s="203"/>
      <c r="Q7" s="206"/>
      <c r="R7" s="155"/>
      <c r="S7" s="194"/>
      <c r="T7" s="155"/>
      <c r="U7" s="203"/>
      <c r="V7" s="203"/>
      <c r="W7" s="70" t="s">
        <v>56</v>
      </c>
      <c r="X7" s="83">
        <f>2212000/1000000</f>
        <v>2.2120000000000002</v>
      </c>
      <c r="Y7" s="155"/>
      <c r="Z7" s="194"/>
      <c r="AA7" s="197"/>
      <c r="AB7" s="200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1"/>
      <c r="B8" s="134"/>
      <c r="C8" s="137"/>
      <c r="D8" s="225"/>
      <c r="E8" s="216"/>
      <c r="F8" s="216"/>
      <c r="G8" s="216"/>
      <c r="H8" s="219"/>
      <c r="I8" s="228"/>
      <c r="J8" s="137"/>
      <c r="K8" s="204"/>
      <c r="L8" s="204"/>
      <c r="M8" s="204"/>
      <c r="N8" s="131"/>
      <c r="O8" s="204"/>
      <c r="P8" s="204"/>
      <c r="Q8" s="207"/>
      <c r="R8" s="156"/>
      <c r="S8" s="195"/>
      <c r="T8" s="156"/>
      <c r="U8" s="204"/>
      <c r="V8" s="204"/>
      <c r="W8" s="70" t="s">
        <v>55</v>
      </c>
      <c r="X8" s="83">
        <f>2135000/1000000</f>
        <v>2.1349999999999998</v>
      </c>
      <c r="Y8" s="156"/>
      <c r="Z8" s="195"/>
      <c r="AA8" s="198"/>
      <c r="AB8" s="201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29">
        <v>2</v>
      </c>
      <c r="B9" s="132" t="s">
        <v>116</v>
      </c>
      <c r="C9" s="154">
        <f>2000000/1000000</f>
        <v>2</v>
      </c>
      <c r="D9" s="223"/>
      <c r="E9" s="214"/>
      <c r="F9" s="214"/>
      <c r="G9" s="214"/>
      <c r="H9" s="217"/>
      <c r="I9" s="226" t="s">
        <v>84</v>
      </c>
      <c r="J9" s="154">
        <f>2000000/1000000</f>
        <v>2</v>
      </c>
      <c r="K9" s="202" t="s">
        <v>80</v>
      </c>
      <c r="L9" s="202" t="s">
        <v>69</v>
      </c>
      <c r="M9" s="210" t="s">
        <v>70</v>
      </c>
      <c r="N9" s="213" t="s">
        <v>89</v>
      </c>
      <c r="O9" s="202" t="s">
        <v>72</v>
      </c>
      <c r="P9" s="202" t="s">
        <v>81</v>
      </c>
      <c r="Q9" s="205" t="s">
        <v>54</v>
      </c>
      <c r="R9" s="208" t="s">
        <v>58</v>
      </c>
      <c r="S9" s="209" t="s">
        <v>78</v>
      </c>
      <c r="T9" s="154">
        <f>1978000/1000000</f>
        <v>1.978</v>
      </c>
      <c r="U9" s="202" t="s">
        <v>169</v>
      </c>
      <c r="V9" s="202" t="s">
        <v>169</v>
      </c>
      <c r="W9" s="70" t="s">
        <v>54</v>
      </c>
      <c r="X9" s="72">
        <f>1978000/1000000</f>
        <v>1.978</v>
      </c>
      <c r="Y9" s="154"/>
      <c r="Z9" s="193"/>
      <c r="AA9" s="154">
        <f>1978000/1000000</f>
        <v>1.978</v>
      </c>
      <c r="AB9" s="199" t="s">
        <v>172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30"/>
      <c r="B10" s="133"/>
      <c r="C10" s="155"/>
      <c r="D10" s="224"/>
      <c r="E10" s="215"/>
      <c r="F10" s="215"/>
      <c r="G10" s="215"/>
      <c r="H10" s="218"/>
      <c r="I10" s="227"/>
      <c r="J10" s="155"/>
      <c r="K10" s="203"/>
      <c r="L10" s="203"/>
      <c r="M10" s="211"/>
      <c r="N10" s="130"/>
      <c r="O10" s="203"/>
      <c r="P10" s="203"/>
      <c r="Q10" s="206"/>
      <c r="R10" s="155"/>
      <c r="S10" s="194"/>
      <c r="T10" s="155"/>
      <c r="U10" s="203"/>
      <c r="V10" s="203"/>
      <c r="W10" s="70" t="s">
        <v>62</v>
      </c>
      <c r="X10" s="72">
        <f>1990000/1000000</f>
        <v>1.99</v>
      </c>
      <c r="Y10" s="155"/>
      <c r="Z10" s="194"/>
      <c r="AA10" s="155"/>
      <c r="AB10" s="200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1"/>
      <c r="B11" s="134"/>
      <c r="C11" s="156"/>
      <c r="D11" s="225"/>
      <c r="E11" s="216"/>
      <c r="F11" s="216"/>
      <c r="G11" s="216"/>
      <c r="H11" s="219"/>
      <c r="I11" s="228"/>
      <c r="J11" s="156"/>
      <c r="K11" s="204"/>
      <c r="L11" s="204"/>
      <c r="M11" s="212"/>
      <c r="N11" s="131"/>
      <c r="O11" s="204"/>
      <c r="P11" s="204"/>
      <c r="Q11" s="207"/>
      <c r="R11" s="156"/>
      <c r="S11" s="195"/>
      <c r="T11" s="156"/>
      <c r="U11" s="204"/>
      <c r="V11" s="204"/>
      <c r="W11" s="70" t="s">
        <v>56</v>
      </c>
      <c r="X11" s="72">
        <f>1995000/1000000</f>
        <v>1.9950000000000001</v>
      </c>
      <c r="Y11" s="156"/>
      <c r="Z11" s="195"/>
      <c r="AA11" s="156"/>
      <c r="AB11" s="201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6" t="s">
        <v>145</v>
      </c>
      <c r="O12" s="94" t="s">
        <v>134</v>
      </c>
      <c r="P12" s="95" t="s">
        <v>143</v>
      </c>
      <c r="Q12" s="100" t="s">
        <v>131</v>
      </c>
      <c r="R12" s="108" t="s">
        <v>146</v>
      </c>
      <c r="S12" s="109" t="s">
        <v>147</v>
      </c>
      <c r="T12" s="72">
        <f>247000/1000000</f>
        <v>0.247</v>
      </c>
      <c r="U12" s="94" t="s">
        <v>170</v>
      </c>
      <c r="V12" s="94" t="s">
        <v>170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171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165</v>
      </c>
      <c r="V13" s="94" t="s">
        <v>165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166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165</v>
      </c>
      <c r="V14" s="94" t="s">
        <v>165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166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1" t="s">
        <v>136</v>
      </c>
      <c r="O15" s="94" t="s">
        <v>135</v>
      </c>
      <c r="P15" s="95" t="s">
        <v>137</v>
      </c>
      <c r="Q15" s="100" t="s">
        <v>54</v>
      </c>
      <c r="R15" s="108" t="s">
        <v>58</v>
      </c>
      <c r="S15" s="109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1" t="s">
        <v>142</v>
      </c>
      <c r="O16" s="94" t="s">
        <v>134</v>
      </c>
      <c r="P16" s="95" t="s">
        <v>143</v>
      </c>
      <c r="Q16" s="100" t="s">
        <v>54</v>
      </c>
      <c r="R16" s="108" t="s">
        <v>58</v>
      </c>
      <c r="S16" s="109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0" t="s">
        <v>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7" ht="93.75" customHeight="1" thickBot="1">
      <c r="A2" s="249" t="s">
        <v>175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1"/>
    </row>
    <row r="3" spans="1:27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5" t="s">
        <v>8</v>
      </c>
      <c r="R3" s="165"/>
      <c r="S3" s="165"/>
      <c r="T3" s="166"/>
      <c r="U3" s="166"/>
      <c r="V3" s="252"/>
      <c r="W3" s="168" t="s">
        <v>10</v>
      </c>
      <c r="X3" s="169"/>
      <c r="Y3" s="169"/>
      <c r="Z3" s="169"/>
      <c r="AA3" s="170"/>
    </row>
    <row r="4" spans="1:27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221" t="s">
        <v>25</v>
      </c>
      <c r="R4" s="221" t="s">
        <v>48</v>
      </c>
      <c r="S4" s="221" t="s">
        <v>49</v>
      </c>
      <c r="T4" s="192" t="s">
        <v>18</v>
      </c>
      <c r="U4" s="192" t="s">
        <v>50</v>
      </c>
      <c r="V4" s="236" t="s">
        <v>19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210.75" thickBot="1">
      <c r="A5" s="257"/>
      <c r="B5" s="258"/>
      <c r="C5" s="258"/>
      <c r="D5" s="261"/>
      <c r="E5" s="255"/>
      <c r="F5" s="255"/>
      <c r="G5" s="255"/>
      <c r="H5" s="256"/>
      <c r="I5" s="257"/>
      <c r="J5" s="258"/>
      <c r="K5" s="258"/>
      <c r="L5" s="258"/>
      <c r="M5" s="258"/>
      <c r="N5" s="258"/>
      <c r="O5" s="258"/>
      <c r="P5" s="260"/>
      <c r="Q5" s="259"/>
      <c r="R5" s="259"/>
      <c r="S5" s="259"/>
      <c r="T5" s="258"/>
      <c r="U5" s="258"/>
      <c r="V5" s="253"/>
      <c r="W5" s="254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2025-04-01T01:39:04Z</cp:lastPrinted>
  <dcterms:created xsi:type="dcterms:W3CDTF">2018-10-03T07:36:52Z</dcterms:created>
  <dcterms:modified xsi:type="dcterms:W3CDTF">2025-04-04T05:50:23Z</dcterms:modified>
</cp:coreProperties>
</file>