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TLADAB\รายงานสรุปผลการดำเนินการจัดซื้อจัดจัดจ้าง สขร\ปี 2569\"/>
    </mc:Choice>
  </mc:AlternateContent>
  <xr:revisionPtr revIDLastSave="0" documentId="13_ncr:1_{457746DD-7A4E-4745-8C3B-81E7B986AF4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2" i="10" l="1"/>
  <c r="T12" i="10"/>
  <c r="X11" i="10"/>
  <c r="T11" i="10"/>
  <c r="X10" i="10"/>
  <c r="T10" i="10"/>
  <c r="X9" i="10"/>
  <c r="T9" i="10"/>
  <c r="X8" i="10"/>
  <c r="T8" i="10"/>
  <c r="X7" i="10"/>
  <c r="X6" i="10"/>
  <c r="T6" i="10"/>
  <c r="J12" i="10"/>
  <c r="J11" i="10"/>
  <c r="J10" i="10"/>
  <c r="J9" i="10"/>
  <c r="J8" i="10"/>
  <c r="J6" i="10"/>
  <c r="C12" i="10"/>
  <c r="C11" i="10"/>
  <c r="C10" i="10"/>
  <c r="C9" i="10"/>
  <c r="C8" i="10"/>
  <c r="C6" i="10"/>
  <c r="C8" i="11"/>
  <c r="Z6" i="9"/>
  <c r="X6" i="9"/>
  <c r="T6" i="9"/>
  <c r="J6" i="9"/>
  <c r="C6" i="9"/>
  <c r="I14" i="11"/>
  <c r="G14" i="11"/>
  <c r="I13" i="11"/>
  <c r="G13" i="11"/>
  <c r="I15" i="11"/>
  <c r="G15" i="11"/>
  <c r="I12" i="11"/>
  <c r="G12" i="11"/>
  <c r="C15" i="11"/>
  <c r="C14" i="11"/>
  <c r="C13" i="11"/>
  <c r="C12" i="11"/>
  <c r="I11" i="11"/>
  <c r="G11" i="11"/>
  <c r="C11" i="11"/>
  <c r="D11" i="11" s="1"/>
  <c r="I8" i="11"/>
  <c r="G8" i="11"/>
  <c r="G7" i="11"/>
  <c r="I6" i="11"/>
  <c r="G6" i="11"/>
  <c r="C6" i="11"/>
  <c r="D6" i="11" l="1"/>
  <c r="D15" i="11"/>
  <c r="D14" i="11"/>
  <c r="D13" i="11"/>
  <c r="D12" i="11"/>
  <c r="D8" i="11"/>
</calcChain>
</file>

<file path=xl/sharedStrings.xml><?xml version="1.0" encoding="utf-8"?>
<sst xmlns="http://schemas.openxmlformats.org/spreadsheetml/2006/main" count="263" uniqueCount="134">
  <si>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</si>
  <si>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</si>
  <si>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</si>
  <si>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</si>
  <si>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</si>
  <si>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</si>
  <si>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</si>
  <si>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</si>
  <si>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</si>
  <si>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</si>
  <si>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</si>
  <si>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</si>
  <si>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</si>
  <si>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</si>
  <si>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</si>
  <si>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</si>
  <si>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</si>
  <si>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</si>
  <si>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</si>
  <si>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</si>
  <si>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</si>
  <si>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</si>
  <si>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</si>
  <si>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</si>
  <si>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</si>
  <si>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</si>
  <si>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</si>
  <si>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</si>
  <si>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</si>
  <si>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</si>
  <si>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</si>
  <si>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</si>
  <si>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</si>
  <si>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</si>
  <si>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</si>
  <si>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</si>
  <si>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</si>
  <si>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</si>
  <si>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</si>
  <si>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</si>
  <si>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</si>
  <si>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</si>
  <si>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</si>
  <si>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</si>
  <si>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</si>
  <si>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</si>
  <si>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</si>
  <si>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</si>
  <si>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</si>
  <si>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</si>
  <si>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</si>
  <si>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</si>
  <si>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</si>
  <si>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</si>
  <si>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010553301xxxx</t>
  </si>
  <si>
    <t>บริษัท เฟรชเบรนส์ ไอที คอร์โปร์เลส จำกัด</t>
  </si>
  <si>
    <t>บริษัท ไวซ์ลี่ เอพีเทค จำกัด</t>
  </si>
  <si>
    <t>ปรับปรุงพื้นที่ห้องเรียนเพื่อการจัดการเรียนการสอน ชั้น 10 และ 11 อาคาร 41 จำนวน 1 งาน</t>
  </si>
  <si>
    <t>บริษัท พีเค สร้างสรรค์ จำกัด</t>
  </si>
  <si>
    <t>กิจการค้าร่วมฐษา</t>
  </si>
  <si>
    <t>บริษัท ศิริ วิศวกรรม จำกัด</t>
  </si>
  <si>
    <t>ไม่ผ่านการตรวจสอบเนื่องจากยื่นข้อเสนอทางด้านเทคนิคไม่เป็นไปตามประกาศ</t>
  </si>
  <si>
    <t>แป้นหุมนไฟฟ้าพร้อมแท่นปั้นขึ้นรูป จำนวน 5 เครื่อง</t>
  </si>
  <si>
    <t>บริษัท อิตาเลี่ยนไทย เซรามิค เอ็นจิเนียริ่ง จำกัด</t>
  </si>
  <si>
    <t>PO311-1-68100005</t>
  </si>
  <si>
    <t>ลว. 22 ต.ค. 68</t>
  </si>
  <si>
    <t>ชุดเครื่องจักรงานไม้ขนาดกลางสำหรับงานไม้เชิงปฏิบัติการ จำนวน 1 ชุด</t>
  </si>
  <si>
    <t>ชุดโสตทัศนูปกรณ์เพื่อการเรียนการสอนด้านสถาปัตยกรรมและการออกแบบ จำนวน 1 ชุด</t>
  </si>
  <si>
    <t>ครุภัณฑ์เพื่อห้องเรียนนวัตกรรมสาขาวิชาศิลปประยุกต์ และออกแบบผลิตภัณฑ์ จำนวน 1 ชุด</t>
  </si>
  <si>
    <t>เครื่องบดสำหรับงานเคลือบเซรามิกตั้งโต๊ะแบบอัตโนมัติ จำนวน 1 เครื่อง</t>
  </si>
  <si>
    <t>บริษัท ทรีฮันเตอร์ จำกัด</t>
  </si>
  <si>
    <t>PO311-1-68100004</t>
  </si>
  <si>
    <t>PO311-1-68100006</t>
  </si>
  <si>
    <t>PO311-1-68100008</t>
  </si>
  <si>
    <t>ลว. 31 ต.ค. 68</t>
  </si>
  <si>
    <t>บริษัท เบสท์ คอมพิวเตอร์ แอนด์ คอมมูนิเคชั่น จำกัด</t>
  </si>
  <si>
    <t>ลว. 24 ต.ค. 68</t>
  </si>
  <si>
    <t>PO311-1-68100003</t>
  </si>
  <si>
    <t>การเร่งรัดและติดตามผลการดำเนินงานการจัดซื้อจัดจ้างปีงบประมาณ พ.ศ. 2569</t>
  </si>
  <si>
    <t>29 ก.ค. 68</t>
  </si>
  <si>
    <t>30 ก.ย. 68</t>
  </si>
  <si>
    <t>3 ต.ค. 68</t>
  </si>
  <si>
    <t>68089644824</t>
  </si>
  <si>
    <t>กิจการร่วมค้าฐษา</t>
  </si>
  <si>
    <t>ชุดเครื่องจักรงานไม้ขนาดกลางสำหรับงานไม้              เชิงปฏิบัติการ จำนวน 1 ชุด</t>
  </si>
  <si>
    <t>ครุภัณฑ์ประกอบการเรียนการสอนด้านสถาปัตยกรรมและการออกแบบ จำนวน 1 ชุด</t>
  </si>
  <si>
    <t>24 ต.ค. 68</t>
  </si>
  <si>
    <t>012556503xxxx</t>
  </si>
  <si>
    <t>012555300xxxx</t>
  </si>
  <si>
    <t>68089642620</t>
  </si>
  <si>
    <t>PO311-1-68100005 / 681014299903</t>
  </si>
  <si>
    <t>30 พ.ค. 68</t>
  </si>
  <si>
    <t>17 มิ.ย. 68</t>
  </si>
  <si>
    <t>13 ส.ค. 68</t>
  </si>
  <si>
    <t>9 ก.ย. 68</t>
  </si>
  <si>
    <t>22 ต.ค. 68</t>
  </si>
  <si>
    <t>20 ม.ค. 69</t>
  </si>
  <si>
    <t>010554510xxxx</t>
  </si>
  <si>
    <t>68099218525</t>
  </si>
  <si>
    <t>PO311-1-68100004 / 681014299807</t>
  </si>
  <si>
    <t>073556100xxxx</t>
  </si>
  <si>
    <t>68099245753</t>
  </si>
  <si>
    <t>15 ก.ย. 68</t>
  </si>
  <si>
    <t>PO311-1-68100006 / 681014300068</t>
  </si>
  <si>
    <t>22 ม.ค. 69</t>
  </si>
  <si>
    <t>012554600xxxx</t>
  </si>
  <si>
    <t>68099246657</t>
  </si>
  <si>
    <t>PO311-1-68100003 / 681014281674</t>
  </si>
  <si>
    <t>20 ม.ค. 68</t>
  </si>
  <si>
    <t>31 ต.ค. 68</t>
  </si>
  <si>
    <t>29 ม.ค. 68</t>
  </si>
  <si>
    <t>PO311-1-68100008 / 681114008634</t>
  </si>
  <si>
    <t>68099392587</t>
  </si>
  <si>
    <t>68099392546</t>
  </si>
  <si>
    <t>สถอ 2/2569</t>
  </si>
  <si>
    <t>ลว. 18 พ.ย. 68</t>
  </si>
  <si>
    <t>สถอ 3/2569</t>
  </si>
  <si>
    <t>ลว. 25 พ.ย. 68</t>
  </si>
  <si>
    <t>12 พ.ย. 68</t>
  </si>
  <si>
    <t>25 พ.ย. 68</t>
  </si>
  <si>
    <t>25 เม.ย. 69</t>
  </si>
  <si>
    <t>สถอ 3/2569 /681122012670</t>
  </si>
  <si>
    <t>18 มี.ค. 69</t>
  </si>
  <si>
    <t>สถอ 2/2569 /681101006846</t>
  </si>
  <si>
    <t>18 พ.ย. 68</t>
  </si>
  <si>
    <t>สรุปผลการดำเนินการจัดซื้อจัดจ้างเงินงบประมาณ ในรอบเดือนธันวาคม</t>
  </si>
  <si>
    <t>วันที่ 31 ธันวาคม 2568</t>
  </si>
  <si>
    <t>ค่าที่ดินและสิ่งก่อสร้าง
  ในรอบเดือนธันวาคม 2568 หน่วยงาน คณะสถาปัตยกรรมและการออกแบบ</t>
  </si>
  <si>
    <t>ค่าครุภัณฑ์
  ในรอบเดือนธันวาคม 2568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</si>
  <si>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ในรอบเดือนธันวาคม 2568 หน่วยงาน คณะสถาปัตยกรรมและการออกแบบ</t>
  </si>
  <si>
    <t>22 ธ.ค. 68</t>
  </si>
  <si>
    <t>4 ธ.ค. 68</t>
  </si>
  <si>
    <t>8 ธ.ค. 68</t>
  </si>
  <si>
    <t>25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</si>
</sst>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0_-;\-* #,##0.0000_-;_-* &quot;-&quot;??_-;_-@_-"/>
    <numFmt numFmtId="188" formatCode="0.0000"/>
  </numFmts>
  <fonts count="2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87" fontId="1" fillId="0" borderId="1" xfId="1" applyNumberFormat="1" applyFont="1" applyBorder="1" applyAlignment="1">
      <alignment vertical="top" wrapText="1"/>
    </xf>
    <xf numFmtId="0" fontId="1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6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188" fontId="0" fillId="0" borderId="0" xfId="0" applyNumberFormat="1" applyAlignment="1">
      <alignment horizontal="right" vertical="top"/>
    </xf>
    <xf numFmtId="187" fontId="15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88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 wrapText="1"/>
    </xf>
    <xf numFmtId="188" fontId="3" fillId="0" borderId="3" xfId="0" applyNumberFormat="1" applyFont="1" applyBorder="1" applyAlignment="1">
      <alignment horizontal="center" vertical="top" wrapText="1"/>
    </xf>
    <xf numFmtId="188" fontId="1" fillId="0" borderId="1" xfId="1" applyNumberFormat="1" applyFont="1" applyBorder="1" applyAlignment="1">
      <alignment vertical="top" wrapText="1"/>
    </xf>
    <xf numFmtId="188" fontId="1" fillId="0" borderId="0" xfId="0" applyNumberFormat="1" applyFont="1"/>
    <xf numFmtId="187" fontId="1" fillId="0" borderId="3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87" fontId="1" fillId="0" borderId="3" xfId="1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7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5" fontId="1" fillId="0" borderId="15" xfId="0" applyNumberFormat="1" applyFont="1" applyFill="1" applyBorder="1" applyAlignment="1">
      <alignment horizontal="center" vertical="top"/>
    </xf>
    <xf numFmtId="187" fontId="1" fillId="0" borderId="1" xfId="1" quotePrefix="1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8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15" fontId="1" fillId="0" borderId="2" xfId="0" quotePrefix="1" applyNumberFormat="1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horizontal="center" vertical="top" wrapText="1"/>
    </xf>
    <xf numFmtId="187" fontId="1" fillId="0" borderId="16" xfId="1" applyNumberFormat="1" applyFont="1" applyBorder="1" applyAlignment="1">
      <alignment horizontal="center" vertical="top" wrapText="1"/>
    </xf>
    <xf numFmtId="187" fontId="1" fillId="0" borderId="2" xfId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187" fontId="15" fillId="0" borderId="3" xfId="1" applyNumberFormat="1" applyFont="1" applyBorder="1" applyAlignment="1">
      <alignment horizontal="center" vertical="top" wrapText="1"/>
    </xf>
    <xf numFmtId="187" fontId="15" fillId="0" borderId="16" xfId="1" applyNumberFormat="1" applyFont="1" applyBorder="1" applyAlignment="1">
      <alignment horizontal="center" vertical="top" wrapText="1"/>
    </xf>
    <xf numFmtId="187" fontId="15" fillId="0" borderId="3" xfId="1" applyNumberFormat="1" applyFont="1" applyBorder="1" applyAlignment="1">
      <alignment horizontal="left" vertical="top" wrapText="1"/>
    </xf>
    <xf numFmtId="187" fontId="15" fillId="0" borderId="16" xfId="1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 wrapText="1"/>
    </xf>
    <xf numFmtId="187" fontId="3" fillId="0" borderId="16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7" fontId="3" fillId="0" borderId="3" xfId="1" quotePrefix="1" applyNumberFormat="1" applyFont="1" applyBorder="1" applyAlignment="1">
      <alignment horizontal="center" vertical="center" wrapText="1"/>
    </xf>
    <xf numFmtId="187" fontId="3" fillId="0" borderId="16" xfId="1" quotePrefix="1" applyNumberFormat="1" applyFont="1" applyBorder="1" applyAlignment="1">
      <alignment horizontal="center" vertical="center" wrapText="1"/>
    </xf>
    <xf numFmtId="187" fontId="3" fillId="0" borderId="2" xfId="1" quotePrefix="1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 wrapText="1"/>
    </xf>
    <xf numFmtId="188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3" fillId="0" borderId="44" xfId="0" applyFont="1" applyBorder="1" applyAlignment="1">
      <alignment horizontal="center" vertical="top" wrapText="1"/>
    </xf>
    <xf numFmtId="0" fontId="1" fillId="0" borderId="15" xfId="0" quotePrefix="1" applyFont="1" applyBorder="1" applyAlignment="1">
      <alignment horizontal="center" vertical="top"/>
    </xf>
    <xf numFmtId="0" fontId="1" fillId="0" borderId="28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/>
    </xf>
    <xf numFmtId="0" fontId="1" fillId="0" borderId="2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187" fontId="15" fillId="0" borderId="22" xfId="1" applyNumberFormat="1" applyFont="1" applyBorder="1" applyAlignment="1">
      <alignment horizontal="left" vertical="top" wrapText="1"/>
    </xf>
    <xf numFmtId="187" fontId="15" fillId="0" borderId="51" xfId="1" applyNumberFormat="1" applyFont="1" applyBorder="1" applyAlignment="1">
      <alignment horizontal="left" vertical="top" wrapText="1"/>
    </xf>
    <xf numFmtId="0" fontId="1" fillId="0" borderId="16" xfId="0" quotePrefix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0" fontId="1" fillId="0" borderId="16" xfId="0" quotePrefix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/>
    </xf>
    <xf numFmtId="15" fontId="1" fillId="0" borderId="3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88" fontId="1" fillId="0" borderId="16" xfId="0" applyNumberFormat="1" applyFont="1" applyFill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1318287</xdr:colOff>
      <xdr:row>4</xdr:row>
      <xdr:rowOff>1598796</xdr:rowOff>
    </xdr:from>
    <xdr:to>
      <xdr:col>22</xdr:col>
      <xdr:colOff>1582870</xdr:colOff>
      <xdr:row>4</xdr:row>
      <xdr:rowOff>1810463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658014" y="347403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74404</xdr:colOff>
      <xdr:row>5</xdr:row>
      <xdr:rowOff>1741293</xdr:rowOff>
    </xdr:from>
    <xdr:to>
      <xdr:col>7</xdr:col>
      <xdr:colOff>296652</xdr:colOff>
      <xdr:row>6</xdr:row>
      <xdr:rowOff>107424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846084" y="61763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1351691</xdr:colOff>
      <xdr:row>4</xdr:row>
      <xdr:rowOff>2060211</xdr:rowOff>
    </xdr:from>
    <xdr:to>
      <xdr:col>24</xdr:col>
      <xdr:colOff>1616274</xdr:colOff>
      <xdr:row>4</xdr:row>
      <xdr:rowOff>2271878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489386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603906</xdr:colOff>
      <xdr:row>4</xdr:row>
      <xdr:rowOff>1583913</xdr:rowOff>
    </xdr:from>
    <xdr:to>
      <xdr:col>26</xdr:col>
      <xdr:colOff>868489</xdr:colOff>
      <xdr:row>4</xdr:row>
      <xdr:rowOff>1795580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1664336" y="345914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856912</xdr:colOff>
      <xdr:row>5</xdr:row>
      <xdr:rowOff>274226</xdr:rowOff>
    </xdr:from>
    <xdr:to>
      <xdr:col>24</xdr:col>
      <xdr:colOff>1121495</xdr:colOff>
      <xdr:row>5</xdr:row>
      <xdr:rowOff>485893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1188084" y="4709304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27084</xdr:colOff>
      <xdr:row>7</xdr:row>
      <xdr:rowOff>71618</xdr:rowOff>
    </xdr:from>
    <xdr:to>
      <xdr:col>5</xdr:col>
      <xdr:colOff>249332</xdr:colOff>
      <xdr:row>7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186584" y="59898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10</xdr:row>
      <xdr:rowOff>47652</xdr:rowOff>
    </xdr:from>
    <xdr:to>
      <xdr:col>5</xdr:col>
      <xdr:colOff>272276</xdr:colOff>
      <xdr:row>10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11</xdr:row>
      <xdr:rowOff>34240</xdr:rowOff>
    </xdr:from>
    <xdr:to>
      <xdr:col>5</xdr:col>
      <xdr:colOff>272278</xdr:colOff>
      <xdr:row>11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8</xdr:row>
      <xdr:rowOff>161952</xdr:rowOff>
    </xdr:from>
    <xdr:to>
      <xdr:col>5</xdr:col>
      <xdr:colOff>277909</xdr:colOff>
      <xdr:row>8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9</xdr:row>
      <xdr:rowOff>38127</xdr:rowOff>
    </xdr:from>
    <xdr:to>
      <xdr:col>5</xdr:col>
      <xdr:colOff>304800</xdr:colOff>
      <xdr:row>9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552530</xdr:colOff>
      <xdr:row>5</xdr:row>
      <xdr:rowOff>36208</xdr:rowOff>
    </xdr:from>
    <xdr:to>
      <xdr:col>24</xdr:col>
      <xdr:colOff>817113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615730" y="7516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146130</xdr:colOff>
      <xdr:row>7</xdr:row>
      <xdr:rowOff>163208</xdr:rowOff>
    </xdr:from>
    <xdr:to>
      <xdr:col>25</xdr:col>
      <xdr:colOff>410713</xdr:colOff>
      <xdr:row>7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7463830" y="5484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8</xdr:row>
      <xdr:rowOff>110067</xdr:rowOff>
    </xdr:from>
    <xdr:to>
      <xdr:col>25</xdr:col>
      <xdr:colOff>546101</xdr:colOff>
      <xdr:row>8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9</xdr:row>
      <xdr:rowOff>186267</xdr:rowOff>
    </xdr:from>
    <xdr:to>
      <xdr:col>25</xdr:col>
      <xdr:colOff>523384</xdr:colOff>
      <xdr:row>9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10</xdr:row>
      <xdr:rowOff>160867</xdr:rowOff>
    </xdr:from>
    <xdr:to>
      <xdr:col>25</xdr:col>
      <xdr:colOff>523384</xdr:colOff>
      <xdr:row>10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11</xdr:row>
      <xdr:rowOff>215900</xdr:rowOff>
    </xdr:from>
    <xdr:to>
      <xdr:col>25</xdr:col>
      <xdr:colOff>508000</xdr:colOff>
      <xdr:row>11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zoomScaleNormal="100" zoomScaleSheetLayoutView="80" workbookViewId="0">
      <selection activeCell="A4" sqref="A4:L4"/>
    </sheetView>
  </sheetViews>
  <sheetFormatPr defaultRowHeight="14.25" x14ac:dyDescent="0.2"/>
  <cols>
    <col min="1" max="1" width="8.75" style="60" customWidth="1"/>
    <col min="2" max="2" width="40.625" style="77" customWidth="1"/>
    <col min="3" max="3" width="12.625" style="49" customWidth="1"/>
    <col min="4" max="4" width="12.125" style="49" customWidth="1"/>
    <col min="5" max="5" width="13" style="60" customWidth="1"/>
    <col min="6" max="6" width="37.375" style="61" customWidth="1"/>
    <col min="7" max="7" width="12" style="78" customWidth="1"/>
    <col min="8" max="8" width="35.125" style="61" customWidth="1"/>
    <col min="9" max="9" width="11" style="62" bestFit="1" customWidth="1"/>
    <col min="10" max="10" width="17.75" style="63" customWidth="1"/>
    <col min="11" max="11" width="19.625" style="64" customWidth="1"/>
    <col min="12" max="12" width="14.375" style="60" customWidth="1"/>
  </cols>
  <sheetData>
    <row r="1" spans="1:12" s="52" customFormat="1" ht="28.5" x14ac:dyDescent="0.4">
      <c r="A1" s="142" t="s">
        <v>28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s="53" customFormat="1" ht="28.5" x14ac:dyDescent="0.35">
      <c r="A2" s="144" t="s">
        <v>125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53" customFormat="1" ht="28.5" x14ac:dyDescent="0.35">
      <c r="A3" s="144" t="s">
        <v>42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s="53" customFormat="1" ht="28.5" x14ac:dyDescent="0.35">
      <c r="A4" s="146" t="s">
        <v>126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s="54" customFormat="1" ht="73.5" customHeight="1" x14ac:dyDescent="0.2">
      <c r="A5" s="75" t="s">
        <v>29</v>
      </c>
      <c r="B5" s="76" t="s">
        <v>30</v>
      </c>
      <c r="C5" s="76" t="s">
        <v>38</v>
      </c>
      <c r="D5" s="75" t="s">
        <v>31</v>
      </c>
      <c r="E5" s="76" t="s">
        <v>32</v>
      </c>
      <c r="F5" s="148" t="s">
        <v>33</v>
      </c>
      <c r="G5" s="149"/>
      <c r="H5" s="150" t="s">
        <v>34</v>
      </c>
      <c r="I5" s="151"/>
      <c r="J5" s="76" t="s">
        <v>39</v>
      </c>
      <c r="K5" s="152" t="s">
        <v>51</v>
      </c>
      <c r="L5" s="153"/>
    </row>
    <row r="6" spans="1:12" s="57" customFormat="1" ht="47.25" customHeight="1" x14ac:dyDescent="0.45">
      <c r="A6" s="133">
        <v>1</v>
      </c>
      <c r="B6" s="130" t="s">
        <v>85</v>
      </c>
      <c r="C6" s="156">
        <f>1590500/1000000</f>
        <v>1.5905</v>
      </c>
      <c r="D6" s="156">
        <f>C6</f>
        <v>1.5905</v>
      </c>
      <c r="E6" s="133" t="s">
        <v>43</v>
      </c>
      <c r="F6" s="56" t="s">
        <v>55</v>
      </c>
      <c r="G6" s="79">
        <f>1566500/1000000</f>
        <v>1.5665</v>
      </c>
      <c r="H6" s="130" t="s">
        <v>55</v>
      </c>
      <c r="I6" s="154">
        <f>1566500/1000000</f>
        <v>1.5665</v>
      </c>
      <c r="J6" s="130" t="s">
        <v>52</v>
      </c>
      <c r="K6" s="133" t="s">
        <v>114</v>
      </c>
      <c r="L6" s="136" t="s">
        <v>115</v>
      </c>
    </row>
    <row r="7" spans="1:12" s="57" customFormat="1" ht="58.5" customHeight="1" x14ac:dyDescent="0.45">
      <c r="A7" s="134"/>
      <c r="B7" s="131"/>
      <c r="C7" s="157"/>
      <c r="D7" s="157"/>
      <c r="E7" s="134"/>
      <c r="F7" s="66" t="s">
        <v>56</v>
      </c>
      <c r="G7" s="79">
        <f>1579000/1000000</f>
        <v>1.579</v>
      </c>
      <c r="H7" s="131"/>
      <c r="I7" s="155"/>
      <c r="J7" s="131"/>
      <c r="K7" s="134"/>
      <c r="L7" s="137"/>
    </row>
    <row r="8" spans="1:12" s="57" customFormat="1" ht="42" customHeight="1" x14ac:dyDescent="0.45">
      <c r="A8" s="133">
        <v>2</v>
      </c>
      <c r="B8" s="130" t="s">
        <v>57</v>
      </c>
      <c r="C8" s="139">
        <f>5787900/1000000</f>
        <v>5.7878999999999996</v>
      </c>
      <c r="D8" s="139">
        <f>C8</f>
        <v>5.7878999999999996</v>
      </c>
      <c r="E8" s="133" t="s">
        <v>43</v>
      </c>
      <c r="F8" s="66" t="s">
        <v>58</v>
      </c>
      <c r="G8" s="68">
        <f>5630000/1000000</f>
        <v>5.63</v>
      </c>
      <c r="H8" s="130" t="s">
        <v>58</v>
      </c>
      <c r="I8" s="139">
        <f>5630000/1000000</f>
        <v>5.63</v>
      </c>
      <c r="J8" s="130" t="s">
        <v>52</v>
      </c>
      <c r="K8" s="133" t="s">
        <v>116</v>
      </c>
      <c r="L8" s="136" t="s">
        <v>117</v>
      </c>
    </row>
    <row r="9" spans="1:12" s="57" customFormat="1" ht="147" x14ac:dyDescent="0.45">
      <c r="A9" s="134"/>
      <c r="B9" s="131"/>
      <c r="C9" s="140"/>
      <c r="D9" s="140"/>
      <c r="E9" s="134"/>
      <c r="F9" s="66" t="s">
        <v>59</v>
      </c>
      <c r="G9" s="122" t="s">
        <v>61</v>
      </c>
      <c r="H9" s="131"/>
      <c r="I9" s="140"/>
      <c r="J9" s="131"/>
      <c r="K9" s="134"/>
      <c r="L9" s="137"/>
    </row>
    <row r="10" spans="1:12" s="57" customFormat="1" ht="147" x14ac:dyDescent="0.45">
      <c r="A10" s="135"/>
      <c r="B10" s="132"/>
      <c r="C10" s="141"/>
      <c r="D10" s="141"/>
      <c r="E10" s="135"/>
      <c r="F10" s="66" t="s">
        <v>60</v>
      </c>
      <c r="G10" s="122" t="s">
        <v>61</v>
      </c>
      <c r="H10" s="132"/>
      <c r="I10" s="141"/>
      <c r="J10" s="132"/>
      <c r="K10" s="135"/>
      <c r="L10" s="138"/>
    </row>
    <row r="11" spans="1:12" s="57" customFormat="1" ht="95.25" customHeight="1" x14ac:dyDescent="0.45">
      <c r="A11" s="55">
        <v>3</v>
      </c>
      <c r="B11" s="59" t="s">
        <v>62</v>
      </c>
      <c r="C11" s="68">
        <f>498000/1000000</f>
        <v>0.498</v>
      </c>
      <c r="D11" s="68">
        <f t="shared" ref="D11" si="0">C11</f>
        <v>0.498</v>
      </c>
      <c r="E11" s="55" t="s">
        <v>4</v>
      </c>
      <c r="F11" s="66" t="s">
        <v>63</v>
      </c>
      <c r="G11" s="68">
        <f>497550/1000000</f>
        <v>0.49754999999999999</v>
      </c>
      <c r="H11" s="66" t="s">
        <v>63</v>
      </c>
      <c r="I11" s="68">
        <f>497550/1000000</f>
        <v>0.49754999999999999</v>
      </c>
      <c r="J11" s="59" t="s">
        <v>52</v>
      </c>
      <c r="K11" s="55" t="s">
        <v>64</v>
      </c>
      <c r="L11" s="80" t="s">
        <v>65</v>
      </c>
    </row>
    <row r="12" spans="1:12" s="57" customFormat="1" ht="106.5" customHeight="1" x14ac:dyDescent="0.45">
      <c r="A12" s="55">
        <v>4</v>
      </c>
      <c r="B12" s="59" t="s">
        <v>84</v>
      </c>
      <c r="C12" s="68">
        <f>481900/1000000</f>
        <v>0.4819</v>
      </c>
      <c r="D12" s="68">
        <f t="shared" ref="D12:D15" si="1">C12</f>
        <v>0.4819</v>
      </c>
      <c r="E12" s="55" t="s">
        <v>4</v>
      </c>
      <c r="F12" s="66" t="s">
        <v>70</v>
      </c>
      <c r="G12" s="68">
        <f>481714/1000000</f>
        <v>0.48171399999999998</v>
      </c>
      <c r="H12" s="66" t="s">
        <v>70</v>
      </c>
      <c r="I12" s="68">
        <f>481714/1000000</f>
        <v>0.48171399999999998</v>
      </c>
      <c r="J12" s="59" t="s">
        <v>52</v>
      </c>
      <c r="K12" s="55" t="s">
        <v>71</v>
      </c>
      <c r="L12" s="80" t="s">
        <v>65</v>
      </c>
    </row>
    <row r="13" spans="1:12" s="57" customFormat="1" ht="84" x14ac:dyDescent="0.45">
      <c r="A13" s="55">
        <v>5</v>
      </c>
      <c r="B13" s="59" t="s">
        <v>67</v>
      </c>
      <c r="C13" s="68">
        <f>474500/1000000</f>
        <v>0.47449999999999998</v>
      </c>
      <c r="D13" s="68">
        <f t="shared" si="1"/>
        <v>0.47449999999999998</v>
      </c>
      <c r="E13" s="55" t="s">
        <v>4</v>
      </c>
      <c r="F13" s="66" t="s">
        <v>75</v>
      </c>
      <c r="G13" s="68">
        <f>474010/1000000</f>
        <v>0.47400999999999999</v>
      </c>
      <c r="H13" s="66" t="s">
        <v>75</v>
      </c>
      <c r="I13" s="68">
        <f>474010/1000000</f>
        <v>0.47400999999999999</v>
      </c>
      <c r="J13" s="59" t="s">
        <v>52</v>
      </c>
      <c r="K13" s="55" t="s">
        <v>72</v>
      </c>
      <c r="L13" s="80" t="s">
        <v>76</v>
      </c>
    </row>
    <row r="14" spans="1:12" s="57" customFormat="1" ht="84" x14ac:dyDescent="0.45">
      <c r="A14" s="55">
        <v>6</v>
      </c>
      <c r="B14" s="59" t="s">
        <v>68</v>
      </c>
      <c r="C14" s="68">
        <f>262300/1000000</f>
        <v>0.26229999999999998</v>
      </c>
      <c r="D14" s="68">
        <f t="shared" si="1"/>
        <v>0.26229999999999998</v>
      </c>
      <c r="E14" s="55" t="s">
        <v>4</v>
      </c>
      <c r="F14" s="66" t="s">
        <v>53</v>
      </c>
      <c r="G14" s="68">
        <f>262150/1000000</f>
        <v>0.26214999999999999</v>
      </c>
      <c r="H14" s="66" t="s">
        <v>53</v>
      </c>
      <c r="I14" s="68">
        <f>262150/1000000</f>
        <v>0.26214999999999999</v>
      </c>
      <c r="J14" s="59" t="s">
        <v>52</v>
      </c>
      <c r="K14" s="55" t="s">
        <v>77</v>
      </c>
      <c r="L14" s="80" t="s">
        <v>65</v>
      </c>
    </row>
    <row r="15" spans="1:12" s="57" customFormat="1" ht="84" x14ac:dyDescent="0.45">
      <c r="A15" s="55">
        <v>7</v>
      </c>
      <c r="B15" s="59" t="s">
        <v>69</v>
      </c>
      <c r="C15" s="68">
        <f>395900/1000000</f>
        <v>0.39589999999999997</v>
      </c>
      <c r="D15" s="68">
        <f t="shared" si="1"/>
        <v>0.39589999999999997</v>
      </c>
      <c r="E15" s="55" t="s">
        <v>4</v>
      </c>
      <c r="F15" s="66" t="s">
        <v>53</v>
      </c>
      <c r="G15" s="68">
        <f>394830/1000000</f>
        <v>0.39483000000000001</v>
      </c>
      <c r="H15" s="66" t="s">
        <v>53</v>
      </c>
      <c r="I15" s="68">
        <f>394830/1000000</f>
        <v>0.39483000000000001</v>
      </c>
      <c r="J15" s="59" t="s">
        <v>52</v>
      </c>
      <c r="K15" s="55" t="s">
        <v>73</v>
      </c>
      <c r="L15" s="80" t="s">
        <v>74</v>
      </c>
    </row>
  </sheetData>
  <mergeCells count="27">
    <mergeCell ref="A6:A7"/>
    <mergeCell ref="B6:B7"/>
    <mergeCell ref="C6:C7"/>
    <mergeCell ref="D6:D7"/>
    <mergeCell ref="E6:E7"/>
    <mergeCell ref="I6:I7"/>
    <mergeCell ref="J6:J7"/>
    <mergeCell ref="K6:K7"/>
    <mergeCell ref="L6:L7"/>
    <mergeCell ref="H6:H7"/>
    <mergeCell ref="A1:L1"/>
    <mergeCell ref="A2:L2"/>
    <mergeCell ref="A3:L3"/>
    <mergeCell ref="A4:L4"/>
    <mergeCell ref="F5:G5"/>
    <mergeCell ref="H5:I5"/>
    <mergeCell ref="K5:L5"/>
    <mergeCell ref="D8:D10"/>
    <mergeCell ref="E8:E10"/>
    <mergeCell ref="C8:C10"/>
    <mergeCell ref="B8:B10"/>
    <mergeCell ref="A8:A10"/>
    <mergeCell ref="J8:J10"/>
    <mergeCell ref="K8:K10"/>
    <mergeCell ref="L8:L10"/>
    <mergeCell ref="H8:H10"/>
    <mergeCell ref="I8:I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"/>
  <sheetViews>
    <sheetView zoomScale="64" zoomScaleNormal="64" workbookViewId="0">
      <selection activeCell="P16" sqref="P16"/>
    </sheetView>
  </sheetViews>
  <sheetFormatPr defaultColWidth="9.125" defaultRowHeight="21" x14ac:dyDescent="0.35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7" width="4" style="6" customWidth="1"/>
    <col min="8" max="8" width="6.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34.875" style="4" customWidth="1"/>
    <col min="18" max="18" width="39.25" style="4" customWidth="1"/>
    <col min="19" max="19" width="26.875" style="4" customWidth="1"/>
    <col min="20" max="20" width="18.125" style="4" customWidth="1"/>
    <col min="21" max="21" width="21.625" style="5" customWidth="1"/>
    <col min="22" max="22" width="14.75" style="67" customWidth="1"/>
    <col min="23" max="23" width="28.25" style="1" customWidth="1"/>
    <col min="24" max="24" width="10.875" style="1" customWidth="1"/>
    <col min="25" max="25" width="25.375" style="1" customWidth="1"/>
    <col min="26" max="26" width="12" style="1" customWidth="1"/>
    <col min="27" max="27" width="17.25" style="1" customWidth="1"/>
    <col min="28" max="16384" width="9.125" style="1"/>
  </cols>
  <sheetData>
    <row r="1" spans="1:29" ht="33" customHeight="1" thickBot="1" x14ac:dyDescent="0.4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</row>
    <row r="2" spans="1:29" ht="66" customHeight="1" thickBot="1" x14ac:dyDescent="0.5">
      <c r="A2" s="221" t="s">
        <v>127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3"/>
    </row>
    <row r="3" spans="1:29" ht="26.25" customHeight="1" x14ac:dyDescent="0.4">
      <c r="A3" s="232" t="s">
        <v>0</v>
      </c>
      <c r="B3" s="233" t="s">
        <v>1</v>
      </c>
      <c r="C3" s="233" t="s">
        <v>15</v>
      </c>
      <c r="D3" s="234" t="s">
        <v>2</v>
      </c>
      <c r="E3" s="235" t="s">
        <v>3</v>
      </c>
      <c r="F3" s="235" t="s">
        <v>4</v>
      </c>
      <c r="G3" s="235" t="s">
        <v>5</v>
      </c>
      <c r="H3" s="236" t="s">
        <v>6</v>
      </c>
      <c r="I3" s="214" t="s">
        <v>7</v>
      </c>
      <c r="J3" s="215"/>
      <c r="K3" s="215"/>
      <c r="L3" s="215"/>
      <c r="M3" s="215"/>
      <c r="N3" s="215"/>
      <c r="O3" s="215"/>
      <c r="P3" s="216"/>
      <c r="Q3" s="224" t="s">
        <v>8</v>
      </c>
      <c r="R3" s="225"/>
      <c r="S3" s="225"/>
      <c r="T3" s="226"/>
      <c r="U3" s="226"/>
      <c r="V3" s="227"/>
      <c r="W3" s="228" t="s">
        <v>10</v>
      </c>
      <c r="X3" s="229"/>
      <c r="Y3" s="229"/>
      <c r="Z3" s="229"/>
      <c r="AA3" s="229"/>
      <c r="AB3" s="229"/>
      <c r="AC3" s="230"/>
    </row>
    <row r="4" spans="1:29" s="3" customFormat="1" ht="24" customHeight="1" x14ac:dyDescent="0.2">
      <c r="A4" s="217"/>
      <c r="B4" s="162"/>
      <c r="C4" s="162"/>
      <c r="D4" s="183"/>
      <c r="E4" s="186"/>
      <c r="F4" s="186"/>
      <c r="G4" s="186"/>
      <c r="H4" s="210"/>
      <c r="I4" s="212" t="s">
        <v>16</v>
      </c>
      <c r="J4" s="161" t="s">
        <v>17</v>
      </c>
      <c r="K4" s="161" t="s">
        <v>11</v>
      </c>
      <c r="L4" s="161" t="s">
        <v>12</v>
      </c>
      <c r="M4" s="161" t="s">
        <v>13</v>
      </c>
      <c r="N4" s="161" t="s">
        <v>45</v>
      </c>
      <c r="O4" s="161" t="s">
        <v>46</v>
      </c>
      <c r="P4" s="218" t="s">
        <v>14</v>
      </c>
      <c r="Q4" s="212" t="s">
        <v>26</v>
      </c>
      <c r="R4" s="161" t="s">
        <v>47</v>
      </c>
      <c r="S4" s="161" t="s">
        <v>48</v>
      </c>
      <c r="T4" s="161" t="s">
        <v>18</v>
      </c>
      <c r="U4" s="161" t="s">
        <v>49</v>
      </c>
      <c r="V4" s="218" t="s">
        <v>19</v>
      </c>
      <c r="W4" s="193" t="s">
        <v>20</v>
      </c>
      <c r="X4" s="194"/>
      <c r="Y4" s="237" t="s">
        <v>9</v>
      </c>
      <c r="Z4" s="238"/>
      <c r="AA4" s="238"/>
      <c r="AB4" s="191" t="s">
        <v>35</v>
      </c>
      <c r="AC4" s="231"/>
    </row>
    <row r="5" spans="1:29" s="3" customFormat="1" ht="201.75" customHeight="1" x14ac:dyDescent="0.2">
      <c r="A5" s="217"/>
      <c r="B5" s="162"/>
      <c r="C5" s="162"/>
      <c r="D5" s="183"/>
      <c r="E5" s="186"/>
      <c r="F5" s="186"/>
      <c r="G5" s="186"/>
      <c r="H5" s="210"/>
      <c r="I5" s="217"/>
      <c r="J5" s="162"/>
      <c r="K5" s="162"/>
      <c r="L5" s="162"/>
      <c r="M5" s="162"/>
      <c r="N5" s="162"/>
      <c r="O5" s="162"/>
      <c r="P5" s="219"/>
      <c r="Q5" s="213"/>
      <c r="R5" s="162"/>
      <c r="S5" s="162"/>
      <c r="T5" s="162"/>
      <c r="U5" s="162"/>
      <c r="V5" s="219"/>
      <c r="W5" s="195"/>
      <c r="X5" s="196"/>
      <c r="Y5" s="191" t="s">
        <v>24</v>
      </c>
      <c r="Z5" s="192"/>
      <c r="AA5" s="96" t="s">
        <v>27</v>
      </c>
      <c r="AB5" s="94" t="s">
        <v>40</v>
      </c>
      <c r="AC5" s="65" t="s">
        <v>41</v>
      </c>
    </row>
    <row r="6" spans="1:29" s="3" customFormat="1" ht="57.75" customHeight="1" x14ac:dyDescent="0.2">
      <c r="A6" s="158">
        <v>1</v>
      </c>
      <c r="B6" s="188" t="s">
        <v>57</v>
      </c>
      <c r="C6" s="170">
        <f>5787900/1000000</f>
        <v>5.7878999999999996</v>
      </c>
      <c r="D6" s="182"/>
      <c r="E6" s="185"/>
      <c r="F6" s="185"/>
      <c r="G6" s="185"/>
      <c r="H6" s="209"/>
      <c r="I6" s="173" t="s">
        <v>79</v>
      </c>
      <c r="J6" s="170">
        <f>5787900/1000000</f>
        <v>5.7878999999999996</v>
      </c>
      <c r="K6" s="176" t="s">
        <v>80</v>
      </c>
      <c r="L6" s="176" t="s">
        <v>81</v>
      </c>
      <c r="M6" s="176" t="s">
        <v>118</v>
      </c>
      <c r="N6" s="179" t="s">
        <v>121</v>
      </c>
      <c r="O6" s="176" t="s">
        <v>119</v>
      </c>
      <c r="P6" s="176" t="s">
        <v>120</v>
      </c>
      <c r="Q6" s="197" t="s">
        <v>58</v>
      </c>
      <c r="R6" s="200" t="s">
        <v>87</v>
      </c>
      <c r="S6" s="203" t="s">
        <v>82</v>
      </c>
      <c r="T6" s="170">
        <f>5630000/1000000</f>
        <v>5.63</v>
      </c>
      <c r="U6" s="179"/>
      <c r="V6" s="206"/>
      <c r="W6" s="100" t="s">
        <v>58</v>
      </c>
      <c r="X6" s="81">
        <f>5630000/1000000</f>
        <v>5.63</v>
      </c>
      <c r="Y6" s="179" t="s">
        <v>58</v>
      </c>
      <c r="Z6" s="170">
        <f>5630000/1000000</f>
        <v>5.63</v>
      </c>
      <c r="AA6" s="161"/>
      <c r="AB6" s="164"/>
      <c r="AC6" s="167"/>
    </row>
    <row r="7" spans="1:29" ht="75" customHeight="1" x14ac:dyDescent="0.35">
      <c r="A7" s="159"/>
      <c r="B7" s="189"/>
      <c r="C7" s="171"/>
      <c r="D7" s="183"/>
      <c r="E7" s="186"/>
      <c r="F7" s="186"/>
      <c r="G7" s="186"/>
      <c r="H7" s="210"/>
      <c r="I7" s="174"/>
      <c r="J7" s="171"/>
      <c r="K7" s="177"/>
      <c r="L7" s="177"/>
      <c r="M7" s="177"/>
      <c r="N7" s="180"/>
      <c r="O7" s="177"/>
      <c r="P7" s="177"/>
      <c r="Q7" s="198"/>
      <c r="R7" s="201"/>
      <c r="S7" s="204"/>
      <c r="T7" s="171"/>
      <c r="U7" s="180"/>
      <c r="V7" s="207"/>
      <c r="W7" s="124" t="s">
        <v>83</v>
      </c>
      <c r="X7" s="125"/>
      <c r="Y7" s="180"/>
      <c r="Z7" s="171"/>
      <c r="AA7" s="162"/>
      <c r="AB7" s="165"/>
      <c r="AC7" s="168"/>
    </row>
    <row r="8" spans="1:29" ht="72.75" customHeight="1" x14ac:dyDescent="0.35">
      <c r="A8" s="160"/>
      <c r="B8" s="190"/>
      <c r="C8" s="172"/>
      <c r="D8" s="184"/>
      <c r="E8" s="187"/>
      <c r="F8" s="187"/>
      <c r="G8" s="187"/>
      <c r="H8" s="211"/>
      <c r="I8" s="175"/>
      <c r="J8" s="172"/>
      <c r="K8" s="178"/>
      <c r="L8" s="178"/>
      <c r="M8" s="178"/>
      <c r="N8" s="181"/>
      <c r="O8" s="178"/>
      <c r="P8" s="178"/>
      <c r="Q8" s="199"/>
      <c r="R8" s="202"/>
      <c r="S8" s="205"/>
      <c r="T8" s="172"/>
      <c r="U8" s="181"/>
      <c r="V8" s="208"/>
      <c r="W8" s="124" t="s">
        <v>60</v>
      </c>
      <c r="X8" s="123"/>
      <c r="Y8" s="181"/>
      <c r="Z8" s="172"/>
      <c r="AA8" s="163"/>
      <c r="AB8" s="166"/>
      <c r="AC8" s="169"/>
    </row>
  </sheetData>
  <mergeCells count="58">
    <mergeCell ref="A1:AC1"/>
    <mergeCell ref="A2:AC2"/>
    <mergeCell ref="Q3:V3"/>
    <mergeCell ref="W3:AC3"/>
    <mergeCell ref="V4:V5"/>
    <mergeCell ref="AB4:AC4"/>
    <mergeCell ref="A3:A5"/>
    <mergeCell ref="B3:B5"/>
    <mergeCell ref="C3:C5"/>
    <mergeCell ref="D3:D5"/>
    <mergeCell ref="E3:E5"/>
    <mergeCell ref="F3:F5"/>
    <mergeCell ref="G3:G5"/>
    <mergeCell ref="H3:H5"/>
    <mergeCell ref="Y4:AA4"/>
    <mergeCell ref="T4:T5"/>
    <mergeCell ref="U4:U5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G6:G8"/>
    <mergeCell ref="B6:B8"/>
    <mergeCell ref="Y5:Z5"/>
    <mergeCell ref="W4:X5"/>
    <mergeCell ref="Q6:Q8"/>
    <mergeCell ref="R6:R8"/>
    <mergeCell ref="S6:S8"/>
    <mergeCell ref="T6:T8"/>
    <mergeCell ref="U6:U8"/>
    <mergeCell ref="V6:V8"/>
    <mergeCell ref="Y6:Y8"/>
    <mergeCell ref="Z6:Z8"/>
    <mergeCell ref="H6:H8"/>
    <mergeCell ref="Q4:Q5"/>
    <mergeCell ref="R4:R5"/>
    <mergeCell ref="S4:S5"/>
    <mergeCell ref="A6:A8"/>
    <mergeCell ref="AA6:AA8"/>
    <mergeCell ref="AB6:AB8"/>
    <mergeCell ref="AC6:AC8"/>
    <mergeCell ref="C6:C8"/>
    <mergeCell ref="I6:I8"/>
    <mergeCell ref="J6:J8"/>
    <mergeCell ref="K6:K8"/>
    <mergeCell ref="L6:L8"/>
    <mergeCell ref="M6:M8"/>
    <mergeCell ref="N6:N8"/>
    <mergeCell ref="O6:O8"/>
    <mergeCell ref="P6:P8"/>
    <mergeCell ref="D6:D8"/>
    <mergeCell ref="E6:E8"/>
    <mergeCell ref="F6:F8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2"/>
  <sheetViews>
    <sheetView tabSelected="1" topLeftCell="Q1" zoomScale="75" zoomScaleNormal="75" workbookViewId="0">
      <selection activeCell="AF11" sqref="AF11"/>
    </sheetView>
  </sheetViews>
  <sheetFormatPr defaultColWidth="9.125" defaultRowHeight="21" x14ac:dyDescent="0.35"/>
  <cols>
    <col min="1" max="1" width="5.75" style="91" customWidth="1"/>
    <col min="2" max="2" width="52.25" style="5" customWidth="1"/>
    <col min="3" max="3" width="13" style="2" bestFit="1" customWidth="1"/>
    <col min="4" max="4" width="4.75" style="8" customWidth="1"/>
    <col min="5" max="6" width="4.75" style="7" customWidth="1"/>
    <col min="7" max="7" width="4.75" style="6" customWidth="1"/>
    <col min="8" max="8" width="6.375" style="6" customWidth="1"/>
    <col min="9" max="9" width="11.875" style="83" customWidth="1"/>
    <col min="10" max="10" width="13" style="4" bestFit="1" customWidth="1"/>
    <col min="11" max="11" width="10.75" style="84" bestFit="1" customWidth="1"/>
    <col min="12" max="12" width="11.625" style="84" customWidth="1"/>
    <col min="13" max="13" width="10.75" style="86" customWidth="1"/>
    <col min="14" max="14" width="16.625" style="84" customWidth="1"/>
    <col min="15" max="15" width="13.25" style="84" customWidth="1"/>
    <col min="16" max="16" width="11.125" style="84" bestFit="1" customWidth="1"/>
    <col min="17" max="17" width="38" style="84" customWidth="1"/>
    <col min="18" max="18" width="19.875" style="92" customWidth="1"/>
    <col min="19" max="19" width="16" style="84" customWidth="1"/>
    <col min="20" max="20" width="10.875" style="84" bestFit="1" customWidth="1"/>
    <col min="21" max="21" width="11.625" style="87" customWidth="1"/>
    <col min="22" max="22" width="11.625" style="58" customWidth="1"/>
    <col min="23" max="23" width="38.125" style="58" customWidth="1"/>
    <col min="24" max="24" width="10" style="58" customWidth="1"/>
    <col min="25" max="25" width="17.25" style="58" customWidth="1"/>
    <col min="26" max="26" width="8.875" style="58" customWidth="1"/>
    <col min="27" max="27" width="9.125" style="106"/>
    <col min="28" max="28" width="13.875" style="1" customWidth="1"/>
    <col min="29" max="16384" width="9.125" style="1"/>
  </cols>
  <sheetData>
    <row r="1" spans="1:66" ht="33" customHeight="1" thickBot="1" x14ac:dyDescent="0.4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58"/>
    </row>
    <row r="2" spans="1:66" ht="66" customHeight="1" thickBot="1" x14ac:dyDescent="0.5">
      <c r="A2" s="221" t="s">
        <v>128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6"/>
    </row>
    <row r="3" spans="1:66" ht="26.25" customHeight="1" x14ac:dyDescent="0.35">
      <c r="A3" s="232" t="s">
        <v>0</v>
      </c>
      <c r="B3" s="233" t="s">
        <v>1</v>
      </c>
      <c r="C3" s="233" t="s">
        <v>15</v>
      </c>
      <c r="D3" s="234" t="s">
        <v>2</v>
      </c>
      <c r="E3" s="235" t="s">
        <v>3</v>
      </c>
      <c r="F3" s="235" t="s">
        <v>4</v>
      </c>
      <c r="G3" s="235" t="s">
        <v>5</v>
      </c>
      <c r="H3" s="236" t="s">
        <v>6</v>
      </c>
      <c r="I3" s="214" t="s">
        <v>7</v>
      </c>
      <c r="J3" s="215"/>
      <c r="K3" s="215"/>
      <c r="L3" s="215"/>
      <c r="M3" s="215"/>
      <c r="N3" s="215"/>
      <c r="O3" s="215"/>
      <c r="P3" s="216"/>
      <c r="Q3" s="247" t="s">
        <v>8</v>
      </c>
      <c r="R3" s="247"/>
      <c r="S3" s="247"/>
      <c r="T3" s="248"/>
      <c r="U3" s="248"/>
      <c r="V3" s="249"/>
      <c r="W3" s="250" t="s">
        <v>10</v>
      </c>
      <c r="X3" s="251"/>
      <c r="Y3" s="251"/>
      <c r="Z3" s="251"/>
      <c r="AA3" s="251"/>
      <c r="AB3" s="252"/>
    </row>
    <row r="4" spans="1:66" s="3" customFormat="1" ht="24" customHeight="1" x14ac:dyDescent="0.2">
      <c r="A4" s="217"/>
      <c r="B4" s="162"/>
      <c r="C4" s="162"/>
      <c r="D4" s="183"/>
      <c r="E4" s="186"/>
      <c r="F4" s="186"/>
      <c r="G4" s="186"/>
      <c r="H4" s="210"/>
      <c r="I4" s="212" t="s">
        <v>16</v>
      </c>
      <c r="J4" s="161" t="s">
        <v>17</v>
      </c>
      <c r="K4" s="161" t="s">
        <v>11</v>
      </c>
      <c r="L4" s="161" t="s">
        <v>12</v>
      </c>
      <c r="M4" s="161" t="s">
        <v>13</v>
      </c>
      <c r="N4" s="161" t="s">
        <v>50</v>
      </c>
      <c r="O4" s="161" t="s">
        <v>21</v>
      </c>
      <c r="P4" s="218" t="s">
        <v>14</v>
      </c>
      <c r="Q4" s="194" t="s">
        <v>26</v>
      </c>
      <c r="R4" s="194" t="s">
        <v>47</v>
      </c>
      <c r="S4" s="194" t="s">
        <v>48</v>
      </c>
      <c r="T4" s="241" t="s">
        <v>22</v>
      </c>
      <c r="U4" s="161" t="s">
        <v>23</v>
      </c>
      <c r="V4" s="161" t="s">
        <v>44</v>
      </c>
      <c r="W4" s="243" t="s">
        <v>20</v>
      </c>
      <c r="X4" s="194"/>
      <c r="Y4" s="239" t="s">
        <v>9</v>
      </c>
      <c r="Z4" s="240"/>
      <c r="AA4" s="191" t="s">
        <v>35</v>
      </c>
      <c r="AB4" s="231"/>
    </row>
    <row r="5" spans="1:66" s="3" customFormat="1" ht="187.5" customHeight="1" x14ac:dyDescent="0.2">
      <c r="A5" s="217"/>
      <c r="B5" s="162"/>
      <c r="C5" s="162"/>
      <c r="D5" s="184"/>
      <c r="E5" s="187"/>
      <c r="F5" s="187"/>
      <c r="G5" s="186"/>
      <c r="H5" s="210"/>
      <c r="I5" s="217"/>
      <c r="J5" s="162"/>
      <c r="K5" s="162"/>
      <c r="L5" s="162"/>
      <c r="M5" s="163"/>
      <c r="N5" s="162"/>
      <c r="O5" s="162"/>
      <c r="P5" s="219"/>
      <c r="Q5" s="259"/>
      <c r="R5" s="259"/>
      <c r="S5" s="259"/>
      <c r="T5" s="242"/>
      <c r="U5" s="162"/>
      <c r="V5" s="163"/>
      <c r="W5" s="244"/>
      <c r="X5" s="196"/>
      <c r="Y5" s="96" t="s">
        <v>24</v>
      </c>
      <c r="Z5" s="96" t="s">
        <v>27</v>
      </c>
      <c r="AA5" s="104" t="s">
        <v>40</v>
      </c>
      <c r="AB5" s="95" t="s">
        <v>41</v>
      </c>
      <c r="AE5" s="9"/>
    </row>
    <row r="6" spans="1:66" s="3" customFormat="1" ht="35.25" customHeight="1" x14ac:dyDescent="0.2">
      <c r="A6" s="253">
        <v>1</v>
      </c>
      <c r="B6" s="130" t="s">
        <v>85</v>
      </c>
      <c r="C6" s="156">
        <f>1590500/1000000</f>
        <v>1.5905</v>
      </c>
      <c r="D6" s="255"/>
      <c r="E6" s="267"/>
      <c r="F6" s="267"/>
      <c r="G6" s="267"/>
      <c r="H6" s="276"/>
      <c r="I6" s="257" t="s">
        <v>91</v>
      </c>
      <c r="J6" s="269">
        <f>1590500/1000000</f>
        <v>1.5905</v>
      </c>
      <c r="K6" s="265" t="s">
        <v>79</v>
      </c>
      <c r="L6" s="265" t="s">
        <v>81</v>
      </c>
      <c r="M6" s="265" t="s">
        <v>86</v>
      </c>
      <c r="N6" s="272" t="s">
        <v>123</v>
      </c>
      <c r="O6" s="265" t="s">
        <v>124</v>
      </c>
      <c r="P6" s="260" t="s">
        <v>122</v>
      </c>
      <c r="Q6" s="262" t="s">
        <v>55</v>
      </c>
      <c r="R6" s="264" t="s">
        <v>88</v>
      </c>
      <c r="S6" s="274" t="s">
        <v>89</v>
      </c>
      <c r="T6" s="139">
        <f>1566500/1000000</f>
        <v>1.5665</v>
      </c>
      <c r="U6" s="272"/>
      <c r="V6" s="272"/>
      <c r="W6" s="56" t="s">
        <v>55</v>
      </c>
      <c r="X6" s="79">
        <f>1566500/1000000</f>
        <v>1.5665</v>
      </c>
      <c r="Y6" s="139"/>
      <c r="Z6" s="280"/>
      <c r="AA6" s="281"/>
      <c r="AB6" s="278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</row>
    <row r="7" spans="1:66" s="3" customFormat="1" ht="47.25" customHeight="1" x14ac:dyDescent="0.2">
      <c r="A7" s="254"/>
      <c r="B7" s="131"/>
      <c r="C7" s="157"/>
      <c r="D7" s="256"/>
      <c r="E7" s="268"/>
      <c r="F7" s="268"/>
      <c r="G7" s="268"/>
      <c r="H7" s="277"/>
      <c r="I7" s="258"/>
      <c r="J7" s="270"/>
      <c r="K7" s="266"/>
      <c r="L7" s="271"/>
      <c r="M7" s="271"/>
      <c r="N7" s="273"/>
      <c r="O7" s="266"/>
      <c r="P7" s="261"/>
      <c r="Q7" s="263"/>
      <c r="R7" s="140"/>
      <c r="S7" s="275"/>
      <c r="T7" s="140"/>
      <c r="U7" s="134"/>
      <c r="V7" s="134"/>
      <c r="W7" s="66" t="s">
        <v>56</v>
      </c>
      <c r="X7" s="79">
        <f>1579000/1000000</f>
        <v>1.579</v>
      </c>
      <c r="Y7" s="140"/>
      <c r="Z7" s="275"/>
      <c r="AA7" s="282"/>
      <c r="AB7" s="279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</row>
    <row r="8" spans="1:66" s="3" customFormat="1" ht="47.25" customHeight="1" x14ac:dyDescent="0.2">
      <c r="A8" s="110">
        <v>2</v>
      </c>
      <c r="B8" s="108" t="s">
        <v>62</v>
      </c>
      <c r="C8" s="109">
        <f>498000/1000000</f>
        <v>0.498</v>
      </c>
      <c r="D8" s="126"/>
      <c r="E8" s="127"/>
      <c r="F8" s="127"/>
      <c r="G8" s="111"/>
      <c r="H8" s="112"/>
      <c r="I8" s="113" t="s">
        <v>92</v>
      </c>
      <c r="J8" s="109">
        <f>498000/1000000</f>
        <v>0.498</v>
      </c>
      <c r="K8" s="115" t="s">
        <v>93</v>
      </c>
      <c r="L8" s="115" t="s">
        <v>94</v>
      </c>
      <c r="M8" s="115" t="s">
        <v>94</v>
      </c>
      <c r="N8" s="118" t="s">
        <v>90</v>
      </c>
      <c r="O8" s="115" t="s">
        <v>95</v>
      </c>
      <c r="P8" s="115" t="s">
        <v>96</v>
      </c>
      <c r="Q8" s="116" t="s">
        <v>63</v>
      </c>
      <c r="R8" s="117" t="s">
        <v>97</v>
      </c>
      <c r="S8" s="114" t="s">
        <v>98</v>
      </c>
      <c r="T8" s="109">
        <f>497550/1000000</f>
        <v>0.49754999999999999</v>
      </c>
      <c r="U8" s="118"/>
      <c r="V8" s="103"/>
      <c r="W8" s="128" t="s">
        <v>63</v>
      </c>
      <c r="X8" s="109">
        <f>497550/1000000</f>
        <v>0.49754999999999999</v>
      </c>
      <c r="Y8" s="109"/>
      <c r="Z8" s="119"/>
      <c r="AA8" s="120"/>
      <c r="AB8" s="121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</row>
    <row r="9" spans="1:66" s="73" customFormat="1" ht="42.75" customHeight="1" x14ac:dyDescent="0.2">
      <c r="A9" s="90">
        <v>3</v>
      </c>
      <c r="B9" s="99" t="s">
        <v>66</v>
      </c>
      <c r="C9" s="107">
        <f>481900/1000000</f>
        <v>0.4819</v>
      </c>
      <c r="D9" s="69"/>
      <c r="E9" s="70"/>
      <c r="F9" s="69"/>
      <c r="G9" s="71"/>
      <c r="H9" s="72"/>
      <c r="I9" s="113" t="s">
        <v>92</v>
      </c>
      <c r="J9" s="107">
        <f>481900/1000000</f>
        <v>0.4819</v>
      </c>
      <c r="K9" s="115" t="s">
        <v>93</v>
      </c>
      <c r="L9" s="115" t="s">
        <v>94</v>
      </c>
      <c r="M9" s="115" t="s">
        <v>94</v>
      </c>
      <c r="N9" s="118" t="s">
        <v>99</v>
      </c>
      <c r="O9" s="115" t="s">
        <v>95</v>
      </c>
      <c r="P9" s="115" t="s">
        <v>96</v>
      </c>
      <c r="Q9" s="116" t="s">
        <v>70</v>
      </c>
      <c r="R9" s="117" t="s">
        <v>100</v>
      </c>
      <c r="S9" s="114" t="s">
        <v>101</v>
      </c>
      <c r="T9" s="109">
        <f>481714/1000000</f>
        <v>0.48171399999999998</v>
      </c>
      <c r="U9" s="129" t="s">
        <v>131</v>
      </c>
      <c r="V9" s="88" t="s">
        <v>131</v>
      </c>
      <c r="W9" s="93" t="s">
        <v>70</v>
      </c>
      <c r="X9" s="109">
        <f>481714/1000000</f>
        <v>0.48171399999999998</v>
      </c>
      <c r="Y9" s="85"/>
      <c r="Z9" s="98"/>
      <c r="AA9" s="68"/>
      <c r="AB9" s="89" t="s">
        <v>132</v>
      </c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</row>
    <row r="10" spans="1:66" s="73" customFormat="1" ht="46.5" customHeight="1" x14ac:dyDescent="0.2">
      <c r="A10" s="90">
        <v>4</v>
      </c>
      <c r="B10" s="59" t="s">
        <v>67</v>
      </c>
      <c r="C10" s="68">
        <f>474500/1000000</f>
        <v>0.47449999999999998</v>
      </c>
      <c r="D10" s="69"/>
      <c r="E10" s="70"/>
      <c r="F10" s="69"/>
      <c r="G10" s="71"/>
      <c r="H10" s="72"/>
      <c r="I10" s="113" t="s">
        <v>92</v>
      </c>
      <c r="J10" s="68">
        <f>474500/1000000</f>
        <v>0.47449999999999998</v>
      </c>
      <c r="K10" s="115" t="s">
        <v>93</v>
      </c>
      <c r="L10" s="115" t="s">
        <v>94</v>
      </c>
      <c r="M10" s="115" t="s">
        <v>94</v>
      </c>
      <c r="N10" s="118" t="s">
        <v>103</v>
      </c>
      <c r="O10" s="88" t="s">
        <v>86</v>
      </c>
      <c r="P10" s="89" t="s">
        <v>104</v>
      </c>
      <c r="Q10" s="93" t="s">
        <v>75</v>
      </c>
      <c r="R10" s="101" t="s">
        <v>105</v>
      </c>
      <c r="S10" s="102" t="s">
        <v>106</v>
      </c>
      <c r="T10" s="68">
        <f>474010/1000000</f>
        <v>0.47400999999999999</v>
      </c>
      <c r="U10" s="129" t="s">
        <v>130</v>
      </c>
      <c r="V10" s="88" t="s">
        <v>130</v>
      </c>
      <c r="W10" s="93" t="s">
        <v>75</v>
      </c>
      <c r="X10" s="68">
        <f>474010/1000000</f>
        <v>0.47400999999999999</v>
      </c>
      <c r="Y10" s="85"/>
      <c r="Z10" s="98"/>
      <c r="AA10" s="105"/>
      <c r="AB10" s="89" t="s">
        <v>133</v>
      </c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</row>
    <row r="11" spans="1:66" s="73" customFormat="1" ht="40.5" customHeight="1" x14ac:dyDescent="0.2">
      <c r="A11" s="90">
        <v>5</v>
      </c>
      <c r="B11" s="59" t="s">
        <v>68</v>
      </c>
      <c r="C11" s="68">
        <f>262300/1000000</f>
        <v>0.26229999999999998</v>
      </c>
      <c r="D11" s="69"/>
      <c r="E11" s="70"/>
      <c r="F11" s="69"/>
      <c r="G11" s="71"/>
      <c r="H11" s="72"/>
      <c r="I11" s="113" t="s">
        <v>92</v>
      </c>
      <c r="J11" s="68">
        <f>262300/1000000</f>
        <v>0.26229999999999998</v>
      </c>
      <c r="K11" s="115" t="s">
        <v>93</v>
      </c>
      <c r="L11" s="115" t="s">
        <v>102</v>
      </c>
      <c r="M11" s="115" t="s">
        <v>102</v>
      </c>
      <c r="N11" s="118" t="s">
        <v>107</v>
      </c>
      <c r="O11" s="88" t="s">
        <v>95</v>
      </c>
      <c r="P11" s="89" t="s">
        <v>108</v>
      </c>
      <c r="Q11" s="93" t="s">
        <v>53</v>
      </c>
      <c r="R11" s="101" t="s">
        <v>54</v>
      </c>
      <c r="S11" s="102" t="s">
        <v>113</v>
      </c>
      <c r="T11" s="68">
        <f>262150/1000000</f>
        <v>0.26214999999999999</v>
      </c>
      <c r="U11" s="88"/>
      <c r="V11" s="88"/>
      <c r="W11" s="93" t="s">
        <v>53</v>
      </c>
      <c r="X11" s="68">
        <f>262150/1000000</f>
        <v>0.26214999999999999</v>
      </c>
      <c r="Y11" s="85"/>
      <c r="Z11" s="98"/>
      <c r="AA11" s="105"/>
      <c r="AB11" s="89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</row>
    <row r="12" spans="1:66" s="73" customFormat="1" ht="45.75" customHeight="1" x14ac:dyDescent="0.2">
      <c r="A12" s="90">
        <v>6</v>
      </c>
      <c r="B12" s="59" t="s">
        <v>69</v>
      </c>
      <c r="C12" s="68">
        <f>395900/1000000</f>
        <v>0.39589999999999997</v>
      </c>
      <c r="D12" s="69"/>
      <c r="E12" s="70"/>
      <c r="F12" s="69"/>
      <c r="G12" s="71"/>
      <c r="H12" s="72"/>
      <c r="I12" s="82" t="s">
        <v>92</v>
      </c>
      <c r="J12" s="68">
        <f>395900/1000000</f>
        <v>0.39589999999999997</v>
      </c>
      <c r="K12" s="88" t="s">
        <v>93</v>
      </c>
      <c r="L12" s="88" t="s">
        <v>102</v>
      </c>
      <c r="M12" s="88" t="s">
        <v>102</v>
      </c>
      <c r="N12" s="103" t="s">
        <v>111</v>
      </c>
      <c r="O12" s="88" t="s">
        <v>109</v>
      </c>
      <c r="P12" s="89" t="s">
        <v>110</v>
      </c>
      <c r="Q12" s="93" t="s">
        <v>53</v>
      </c>
      <c r="R12" s="101" t="s">
        <v>54</v>
      </c>
      <c r="S12" s="102" t="s">
        <v>112</v>
      </c>
      <c r="T12" s="68">
        <f>394830/1000000</f>
        <v>0.39483000000000001</v>
      </c>
      <c r="U12" s="88"/>
      <c r="V12" s="88"/>
      <c r="W12" s="93" t="s">
        <v>53</v>
      </c>
      <c r="X12" s="68">
        <f>394830/1000000</f>
        <v>0.39483000000000001</v>
      </c>
      <c r="Y12" s="85"/>
      <c r="Z12" s="98"/>
      <c r="AA12" s="68"/>
      <c r="AB12" s="89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</row>
  </sheetData>
  <mergeCells count="56">
    <mergeCell ref="AB6:AB7"/>
    <mergeCell ref="V6:V7"/>
    <mergeCell ref="U6:U7"/>
    <mergeCell ref="Y6:Y7"/>
    <mergeCell ref="Z6:Z7"/>
    <mergeCell ref="AA6:AA7"/>
    <mergeCell ref="E6:E7"/>
    <mergeCell ref="F6:F7"/>
    <mergeCell ref="T6:T7"/>
    <mergeCell ref="J6:J7"/>
    <mergeCell ref="K6:K7"/>
    <mergeCell ref="L6:L7"/>
    <mergeCell ref="M6:M7"/>
    <mergeCell ref="N6:N7"/>
    <mergeCell ref="S6:S7"/>
    <mergeCell ref="G6:G7"/>
    <mergeCell ref="H6:H7"/>
    <mergeCell ref="Q4:Q5"/>
    <mergeCell ref="R4:R5"/>
    <mergeCell ref="S4:S5"/>
    <mergeCell ref="P6:P7"/>
    <mergeCell ref="Q6:Q7"/>
    <mergeCell ref="P4:P5"/>
    <mergeCell ref="R6:R7"/>
    <mergeCell ref="C6:C7"/>
    <mergeCell ref="A6:A7"/>
    <mergeCell ref="B6:B7"/>
    <mergeCell ref="K4:K5"/>
    <mergeCell ref="D6:D7"/>
    <mergeCell ref="I6:I7"/>
    <mergeCell ref="H3:H5"/>
    <mergeCell ref="G3:G5"/>
    <mergeCell ref="I3:P3"/>
    <mergeCell ref="I4:I5"/>
    <mergeCell ref="J4:J5"/>
    <mergeCell ref="L4:L5"/>
    <mergeCell ref="M4:M5"/>
    <mergeCell ref="N4:N5"/>
    <mergeCell ref="O4:O5"/>
    <mergeCell ref="O6:O7"/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activeCell="A2" sqref="A2:AA2"/>
    </sheetView>
  </sheetViews>
  <sheetFormatPr defaultColWidth="9.125" defaultRowHeight="21" x14ac:dyDescent="0.35"/>
  <cols>
    <col min="1" max="1" width="5.75" style="2" customWidth="1"/>
    <col min="2" max="2" width="56.75" style="5" customWidth="1"/>
    <col min="3" max="3" width="15.375" style="2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9" width="16.125" style="4" customWidth="1"/>
    <col min="20" max="20" width="10.375" style="4" bestFit="1" customWidth="1"/>
    <col min="21" max="22" width="8.75" style="4" customWidth="1"/>
    <col min="23" max="23" width="15.25" style="5" customWidth="1"/>
    <col min="24" max="24" width="9" style="1" customWidth="1"/>
    <col min="25" max="25" width="16.625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220" t="s">
        <v>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7" ht="93.75" customHeight="1" thickBot="1" x14ac:dyDescent="0.4">
      <c r="A2" s="288" t="s">
        <v>129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90"/>
    </row>
    <row r="3" spans="1:27" ht="26.25" customHeight="1" x14ac:dyDescent="0.4">
      <c r="A3" s="232" t="s">
        <v>0</v>
      </c>
      <c r="B3" s="233" t="s">
        <v>1</v>
      </c>
      <c r="C3" s="233" t="s">
        <v>15</v>
      </c>
      <c r="D3" s="234" t="s">
        <v>2</v>
      </c>
      <c r="E3" s="235" t="s">
        <v>3</v>
      </c>
      <c r="F3" s="235" t="s">
        <v>4</v>
      </c>
      <c r="G3" s="235" t="s">
        <v>5</v>
      </c>
      <c r="H3" s="236" t="s">
        <v>6</v>
      </c>
      <c r="I3" s="214" t="s">
        <v>7</v>
      </c>
      <c r="J3" s="215"/>
      <c r="K3" s="215"/>
      <c r="L3" s="215"/>
      <c r="M3" s="215"/>
      <c r="N3" s="215"/>
      <c r="O3" s="215"/>
      <c r="P3" s="216"/>
      <c r="Q3" s="225" t="s">
        <v>8</v>
      </c>
      <c r="R3" s="225"/>
      <c r="S3" s="225"/>
      <c r="T3" s="226"/>
      <c r="U3" s="226"/>
      <c r="V3" s="291"/>
      <c r="W3" s="228" t="s">
        <v>10</v>
      </c>
      <c r="X3" s="229"/>
      <c r="Y3" s="229"/>
      <c r="Z3" s="229"/>
      <c r="AA3" s="230"/>
    </row>
    <row r="4" spans="1:27" s="3" customFormat="1" ht="24" customHeight="1" x14ac:dyDescent="0.2">
      <c r="A4" s="217"/>
      <c r="B4" s="162"/>
      <c r="C4" s="162"/>
      <c r="D4" s="183"/>
      <c r="E4" s="186"/>
      <c r="F4" s="186"/>
      <c r="G4" s="186"/>
      <c r="H4" s="210"/>
      <c r="I4" s="212" t="s">
        <v>16</v>
      </c>
      <c r="J4" s="161" t="s">
        <v>17</v>
      </c>
      <c r="K4" s="161" t="s">
        <v>11</v>
      </c>
      <c r="L4" s="161" t="s">
        <v>12</v>
      </c>
      <c r="M4" s="161" t="s">
        <v>13</v>
      </c>
      <c r="N4" s="161" t="s">
        <v>45</v>
      </c>
      <c r="O4" s="161" t="s">
        <v>46</v>
      </c>
      <c r="P4" s="218" t="s">
        <v>14</v>
      </c>
      <c r="Q4" s="194" t="s">
        <v>25</v>
      </c>
      <c r="R4" s="194" t="s">
        <v>47</v>
      </c>
      <c r="S4" s="194" t="s">
        <v>48</v>
      </c>
      <c r="T4" s="161" t="s">
        <v>18</v>
      </c>
      <c r="U4" s="161" t="s">
        <v>49</v>
      </c>
      <c r="V4" s="243" t="s">
        <v>19</v>
      </c>
      <c r="W4" s="212" t="s">
        <v>20</v>
      </c>
      <c r="X4" s="237" t="s">
        <v>9</v>
      </c>
      <c r="Y4" s="238"/>
      <c r="Z4" s="191" t="s">
        <v>35</v>
      </c>
      <c r="AA4" s="231"/>
    </row>
    <row r="5" spans="1:27" s="3" customFormat="1" ht="168.75" thickBot="1" x14ac:dyDescent="0.25">
      <c r="A5" s="283"/>
      <c r="B5" s="284"/>
      <c r="C5" s="284"/>
      <c r="D5" s="285"/>
      <c r="E5" s="294"/>
      <c r="F5" s="294"/>
      <c r="G5" s="294"/>
      <c r="H5" s="295"/>
      <c r="I5" s="283"/>
      <c r="J5" s="284"/>
      <c r="K5" s="284"/>
      <c r="L5" s="284"/>
      <c r="M5" s="284"/>
      <c r="N5" s="284"/>
      <c r="O5" s="284"/>
      <c r="P5" s="287"/>
      <c r="Q5" s="286"/>
      <c r="R5" s="286"/>
      <c r="S5" s="286"/>
      <c r="T5" s="284"/>
      <c r="U5" s="284"/>
      <c r="V5" s="292"/>
      <c r="W5" s="293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7"/>
      <c r="S19" s="97"/>
      <c r="T19" s="42"/>
      <c r="U19" s="42"/>
      <c r="V19" s="43"/>
      <c r="W19" s="32"/>
      <c r="X19" s="29"/>
      <c r="Y19" s="24"/>
      <c r="Z19" s="24"/>
      <c r="AA19" s="30"/>
    </row>
    <row r="20" spans="1:27" ht="21.75" thickBot="1" x14ac:dyDescent="0.4">
      <c r="E20" s="6"/>
      <c r="W20" s="44"/>
      <c r="X20" s="42"/>
      <c r="Y20" s="37"/>
      <c r="Z20" s="37"/>
      <c r="AA20" s="43"/>
    </row>
  </sheetData>
  <mergeCells count="30"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3:A5"/>
    <mergeCell ref="B3:B5"/>
    <mergeCell ref="C3:C5"/>
    <mergeCell ref="D3:D5"/>
    <mergeCell ref="Q4:Q5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NEW11</cp:lastModifiedBy>
  <cp:lastPrinted>2025-12-02T06:06:14Z</cp:lastPrinted>
  <dcterms:created xsi:type="dcterms:W3CDTF">2018-10-03T07:36:52Z</dcterms:created>
  <dcterms:modified xsi:type="dcterms:W3CDTF">2026-01-06T02:16:37Z</dcterms:modified>
</cp:coreProperties>
</file>