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แบบรายงาน สขร.1\งบประมาณ พ.ศ. 2568\"/>
    </mc:Choice>
  </mc:AlternateContent>
  <xr:revisionPtr revIDLastSave="0" documentId="13_ncr:1_{34858E1C-8849-4E45-9CCC-8458DD988AA4}" xr6:coauthVersionLast="36" xr6:coauthVersionMax="36" xr10:uidLastSave="{00000000-0000-0000-0000-000000000000}"/>
  <bookViews>
    <workbookView xWindow="0" yWindow="0" windowWidth="13380" windowHeight="10185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</workbook>
</file>

<file path=xl/calcChain.xml><?xml version="1.0" encoding="utf-8"?>
<calcChain xmlns="http://schemas.openxmlformats.org/spreadsheetml/2006/main">
  <c r="Z30" i="9" l="1"/>
  <c r="I7" i="11" l="1"/>
  <c r="G7" i="11"/>
  <c r="T30" i="9"/>
  <c r="J30" i="9"/>
  <c r="D7" i="11"/>
  <c r="Z28" i="9" l="1"/>
  <c r="Z27" i="9" l="1"/>
  <c r="Z26" i="9"/>
  <c r="C30" i="9"/>
  <c r="C7" i="11"/>
  <c r="Z25" i="9" l="1"/>
  <c r="Z24" i="9" l="1"/>
  <c r="Z23" i="9"/>
  <c r="Z21" i="9" l="1"/>
  <c r="Z22" i="9"/>
  <c r="Z20" i="9" l="1"/>
  <c r="Z19" i="9"/>
  <c r="Z18" i="9"/>
  <c r="Z14" i="9"/>
  <c r="Z13" i="9"/>
  <c r="Z12" i="9"/>
  <c r="Z15" i="9"/>
  <c r="Z16" i="9"/>
  <c r="Z17" i="9"/>
  <c r="Z11" i="9" l="1"/>
  <c r="Z10" i="9"/>
  <c r="Z9" i="9"/>
  <c r="Z8" i="9"/>
  <c r="Z7" i="9"/>
  <c r="Z6" i="9"/>
  <c r="T6" i="9"/>
  <c r="J6" i="9"/>
  <c r="C6" i="9"/>
  <c r="I6" i="11"/>
  <c r="G6" i="11"/>
  <c r="D6" i="11"/>
  <c r="C6" i="11"/>
</calcChain>
</file>

<file path=xl/sharedStrings.xml><?xml version="1.0" encoding="utf-8"?>
<sst xmlns="http://schemas.openxmlformats.org/spreadsheetml/2006/main" count="183" uniqueCount="105">
  <si>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</si>
  <si>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</si>
  <si>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</si>
  <si>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</si>
  <si>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</si>
  <si>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</si>
  <si>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</si>
  <si>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</si>
  <si>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</si>
  <si>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</si>
  <si>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</si>
  <si>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</si>
  <si>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</si>
  <si>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</si>
  <si>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</si>
  <si>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</si>
  <si>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</si>
  <si>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</si>
  <si>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</si>
  <si>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</si>
  <si>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</si>
  <si>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</si>
  <si>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</si>
  <si>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</si>
  <si>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</si>
  <si>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</si>
  <si>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</si>
  <si>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</si>
  <si>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</si>
  <si>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</si>
  <si>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</si>
  <si>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</si>
  <si>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</si>
  <si>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</si>
  <si>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</si>
  <si>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</si>
  <si>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</si>
  <si>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</si>
  <si>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</si>
  <si>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</si>
  <si>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</si>
  <si>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</si>
  <si>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</si>
  <si>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</si>
  <si>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การเร่งรัดและติดตามผลการดำเนินงานการจัดซื้อจัดจ้างปีงบประมาณ พ.ศ. 2567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</si>
  <si>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</si>
  <si>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</si>
  <si>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</si>
  <si>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</si>
  <si>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ก่อสร้างอาคารวิทยาศาสตร์การกีฬาและหอประชุมอเนกประสงค์</t>
  </si>
  <si>
    <t>e-bidding</t>
  </si>
  <si>
    <t>บริษัท เอ็กซ์คอน คอนสตรัคชั่น จำกัด</t>
  </si>
  <si>
    <t>บริษัท เอ็กซ์คอน                คอนสตรัคชั่น จำกัด</t>
  </si>
  <si>
    <t>ราคาอยู่ในวงเงินงบประมาณที่ได้รับและถูกต้องตามประกาศมหาวิทยาลัย</t>
  </si>
  <si>
    <t>ก่อสร้างอาคารวิทยาศาสตร์การกีฬา</t>
  </si>
  <si>
    <t>และหอประชุมอเนกประสงค์</t>
  </si>
  <si>
    <t xml:space="preserve">สนอ.17/2566 </t>
  </si>
  <si>
    <t>เลขที่คุมสัญญา</t>
  </si>
  <si>
    <t>660222024730</t>
  </si>
  <si>
    <t>บริษัท เอ็กซ์คอน</t>
  </si>
  <si>
    <t>คอนสตรัคชั่น</t>
  </si>
  <si>
    <t>จำกัด</t>
  </si>
  <si>
    <t>คอนสตรัคชั่น จำกัด</t>
  </si>
  <si>
    <t>งวดที่ 1 (24/5/2566)</t>
  </si>
  <si>
    <t xml:space="preserve">บริษัท เอ็กซ์คอน </t>
  </si>
  <si>
    <t>งวดที่ 2 (22/6/2566)</t>
  </si>
  <si>
    <t>งวดที่ 3 (22/6/2566)</t>
  </si>
  <si>
    <t>งวดที่ 4 (4/8/2566)</t>
  </si>
  <si>
    <t>งวดที่ 5 (31/8/2566)</t>
  </si>
  <si>
    <t>งวดที่ 6 (11/10/2566)</t>
  </si>
  <si>
    <t>งวดที่ 7 (8/12/2566)</t>
  </si>
  <si>
    <t>งวดที่ 8 (7/2/2567)</t>
  </si>
  <si>
    <t>งวดที่ 9 (21/3/2567)</t>
  </si>
  <si>
    <t>งวดที่ 10 (21/3/2567)</t>
  </si>
  <si>
    <t>ต.ค.65</t>
  </si>
  <si>
    <t>หน่วยงาน  :  สำนักงานอธิการบดี กองงาน วิทยาเขตปราจีนบุรี</t>
  </si>
  <si>
    <t>งวดที่ 11 (18/4/2567)</t>
  </si>
  <si>
    <t>สนอ.17/2566เลขที่คุมสัญญา660222024730</t>
  </si>
  <si>
    <t>เงินกันเหลื่อม</t>
  </si>
  <si>
    <t>งวดที่ 12 (27/5/2567)</t>
  </si>
  <si>
    <t>ค่าใช้สอย
(ค่าใช้จ่ายที่ต้องจ่ายเป็นงวด ๆ ใน 1 ปี เริ่มทำงาน 1 ตุลาคม) 
 ในรอบเดือน พฤษภาคม 2567 หน่วยงาน สำนักงานอธิการบดี</t>
  </si>
  <si>
    <t>งวดที่ 13 (27/5/2567)</t>
  </si>
  <si>
    <t>งวดที่ 14 (4/7/2567)</t>
  </si>
  <si>
    <t>012554400xxxx</t>
  </si>
  <si>
    <t>งวดที่ 17 (19/9/2567)</t>
  </si>
  <si>
    <t>เงินงบประมาณแผ่นดิน-เงินเหลือจ่าย</t>
  </si>
  <si>
    <t>การเร่งรัดและติดตามผลการดำเนินงานการจัดซื้อจัดจ้างปีงบประมาณ พ.ศ. 2568</t>
  </si>
  <si>
    <t xml:space="preserve">สรุปผลการดำเนินการจัดซื้อจัดจ้างเงินงบประมาณ ในรอบเดือน ตุลาคม </t>
  </si>
  <si>
    <t>ปรับปรุงอาคารสิรินธร มจพ.ปราจีนบุรี</t>
  </si>
  <si>
    <t>ค่าครุภัณฑ์
  ในรอบเดือน ตุลาคม 2567 หน่วยงาน สำนักงานอธิการบดี</t>
  </si>
  <si>
    <t>งวดที่ 18 (15/10/2567)</t>
  </si>
  <si>
    <t>เงินงบประมาณแผ่นดิน</t>
  </si>
  <si>
    <t>งวดที่ 19 (15/10/2567)</t>
  </si>
  <si>
    <t>งวดที่ 20 (15/11/2567)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</si>
  <si>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</si>
  <si>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</si>
  <si>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</si>
  <si>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</si>
  <si>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</si>
  <si>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งวดที่ 15,16(1/8/2567)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</si>
  <si>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</si>
  <si>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</si>
  <si>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</si>
  <si>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ค่าที่ดินและสิ่งก่อสร้าง
ในรอบเดือน กันยายน 2568 หน่วยงาน สำนักงานอธิการบดี กองงาน วิทยาเขตปราจีนบุรี</t>
  </si>
  <si>
    <t>วันที่  30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</si>
</sst>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#,##0.0000"/>
    <numFmt numFmtId="167" formatCode="#,##0.0000_ ;\-#,##0.0000\ "/>
    <numFmt numFmtId="168" formatCode="0.000000"/>
    <numFmt numFmtId="169" formatCode="0.000"/>
  </numFmts>
  <fonts count="26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5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vertical="center"/>
    </xf>
    <xf numFmtId="0" fontId="3" fillId="0" borderId="0" xfId="0" applyFont="1"/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0" xfId="0" applyFont="1" applyBorder="1"/>
    <xf numFmtId="0" fontId="1" fillId="0" borderId="44" xfId="0" applyFont="1" applyBorder="1"/>
    <xf numFmtId="0" fontId="1" fillId="0" borderId="47" xfId="0" applyFont="1" applyBorder="1"/>
    <xf numFmtId="0" fontId="20" fillId="0" borderId="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vertical="top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vertical="center" wrapText="1"/>
    </xf>
    <xf numFmtId="49" fontId="11" fillId="0" borderId="48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textRotation="90" wrapText="1"/>
    </xf>
    <xf numFmtId="0" fontId="1" fillId="0" borderId="12" xfId="0" applyFont="1" applyBorder="1" applyAlignment="1">
      <alignment textRotation="90"/>
    </xf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5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textRotation="90"/>
    </xf>
    <xf numFmtId="1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8" xfId="0" applyFont="1" applyBorder="1"/>
    <xf numFmtId="0" fontId="3" fillId="0" borderId="13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textRotation="90" wrapText="1"/>
    </xf>
    <xf numFmtId="0" fontId="11" fillId="0" borderId="2" xfId="0" applyFont="1" applyBorder="1" applyAlignment="1">
      <alignment vertical="center" textRotation="90"/>
    </xf>
    <xf numFmtId="0" fontId="11" fillId="0" borderId="28" xfId="0" applyFont="1" applyBorder="1" applyAlignment="1">
      <alignment vertical="center" textRotation="90"/>
    </xf>
    <xf numFmtId="15" fontId="11" fillId="0" borderId="2" xfId="0" applyNumberFormat="1" applyFont="1" applyBorder="1" applyAlignment="1">
      <alignment horizontal="center" vertical="center"/>
    </xf>
    <xf numFmtId="15" fontId="11" fillId="0" borderId="28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vertical="center"/>
    </xf>
    <xf numFmtId="15" fontId="11" fillId="0" borderId="9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8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5" fontId="1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9" fontId="11" fillId="0" borderId="9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vertical="center" wrapText="1"/>
    </xf>
    <xf numFmtId="166" fontId="11" fillId="2" borderId="19" xfId="0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169" fontId="11" fillId="0" borderId="26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74219</xdr:colOff>
      <xdr:row>5</xdr:row>
      <xdr:rowOff>24740</xdr:rowOff>
    </xdr:from>
    <xdr:to>
      <xdr:col>7</xdr:col>
      <xdr:colOff>296467</xdr:colOff>
      <xdr:row>5</xdr:row>
      <xdr:rowOff>251223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CF85E5E-015E-4E53-8D52-F7A896AA9E45}"/>
            </a:ext>
          </a:extLst>
        </xdr:cNvPr>
        <xdr:cNvSpPr/>
      </xdr:nvSpPr>
      <xdr:spPr>
        <a:xfrm>
          <a:off x="6605648" y="40697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358734</xdr:colOff>
      <xdr:row>5</xdr:row>
      <xdr:rowOff>24741</xdr:rowOff>
    </xdr:from>
    <xdr:to>
      <xdr:col>23</xdr:col>
      <xdr:colOff>667987</xdr:colOff>
      <xdr:row>5</xdr:row>
      <xdr:rowOff>204478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B92E7CB-FD40-433F-86DB-9DC8375E6A80}"/>
            </a:ext>
          </a:extLst>
        </xdr:cNvPr>
        <xdr:cNvSpPr/>
      </xdr:nvSpPr>
      <xdr:spPr>
        <a:xfrm>
          <a:off x="21561137" y="4069773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29</xdr:row>
      <xdr:rowOff>104939</xdr:rowOff>
    </xdr:from>
    <xdr:to>
      <xdr:col>7</xdr:col>
      <xdr:colOff>333995</xdr:colOff>
      <xdr:row>29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29</xdr:row>
      <xdr:rowOff>95250</xdr:rowOff>
    </xdr:from>
    <xdr:to>
      <xdr:col>4</xdr:col>
      <xdr:colOff>319768</xdr:colOff>
      <xdr:row>29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29</xdr:row>
      <xdr:rowOff>47625</xdr:rowOff>
    </xdr:from>
    <xdr:to>
      <xdr:col>23</xdr:col>
      <xdr:colOff>563253</xdr:colOff>
      <xdr:row>29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27740" y="344863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"/>
  <sheetViews>
    <sheetView tabSelected="1" view="pageBreakPreview" zoomScale="80" zoomScaleNormal="366" zoomScaleSheetLayoutView="80" workbookViewId="0">
      <selection activeCell="A5" sqref="A5"/>
    </sheetView>
  </sheetViews>
  <sheetFormatPr defaultColWidth="8.85546875" defaultRowHeight="15"/>
  <cols>
    <col min="1" max="1" width="8.7109375" style="61" customWidth="1"/>
    <col min="2" max="2" width="39.85546875" style="62" customWidth="1"/>
    <col min="3" max="3" width="17.140625" style="63" customWidth="1"/>
    <col min="4" max="4" width="12.140625" style="63" customWidth="1"/>
    <col min="5" max="5" width="11.85546875" style="64" customWidth="1"/>
    <col min="6" max="6" width="40.7109375" style="65" customWidth="1"/>
    <col min="7" max="7" width="18.85546875" style="66" customWidth="1"/>
    <col min="8" max="8" width="26.140625" style="67" customWidth="1"/>
    <col min="9" max="9" width="11" style="68" bestFit="1" customWidth="1"/>
    <col min="10" max="10" width="17.7109375" style="69" customWidth="1"/>
    <col min="11" max="11" width="15.7109375" style="70" bestFit="1" customWidth="1"/>
    <col min="12" max="12" width="14.42578125" style="64" customWidth="1"/>
    <col min="13" max="13" width="42" style="60" bestFit="1" customWidth="1"/>
    <col min="14" max="16384" width="8.85546875" style="60"/>
  </cols>
  <sheetData>
    <row r="1" spans="1:140" s="55" customFormat="1" ht="28.5">
      <c r="A1" s="219" t="s">
        <v>27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40" s="56" customFormat="1" ht="28.5">
      <c r="A2" s="221" t="s">
        <v>87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0" s="56" customFormat="1" ht="28.5">
      <c r="A3" s="221" t="s">
        <v>75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40" s="56" customFormat="1" ht="28.5">
      <c r="A4" s="223" t="s">
        <v>104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40" s="59" customFormat="1" ht="102.75" customHeight="1">
      <c r="A5" s="57" t="s">
        <v>28</v>
      </c>
      <c r="B5" s="58" t="s">
        <v>29</v>
      </c>
      <c r="C5" s="58" t="s">
        <v>36</v>
      </c>
      <c r="D5" s="57" t="s">
        <v>30</v>
      </c>
      <c r="E5" s="58" t="s">
        <v>31</v>
      </c>
      <c r="F5" s="225" t="s">
        <v>32</v>
      </c>
      <c r="G5" s="226"/>
      <c r="H5" s="227" t="s">
        <v>33</v>
      </c>
      <c r="I5" s="228"/>
      <c r="J5" s="58" t="s">
        <v>37</v>
      </c>
      <c r="K5" s="229" t="s">
        <v>42</v>
      </c>
      <c r="L5" s="230"/>
    </row>
    <row r="6" spans="1:140" s="188" customFormat="1" ht="105">
      <c r="A6" s="117">
        <v>1</v>
      </c>
      <c r="B6" s="184" t="s">
        <v>49</v>
      </c>
      <c r="C6" s="185">
        <f>180500000/1000000</f>
        <v>180.5</v>
      </c>
      <c r="D6" s="185">
        <f>188997000/1000000</f>
        <v>188.99700000000001</v>
      </c>
      <c r="E6" s="117" t="s">
        <v>50</v>
      </c>
      <c r="F6" s="186" t="s">
        <v>51</v>
      </c>
      <c r="G6" s="185">
        <f>172000000/1000000</f>
        <v>172</v>
      </c>
      <c r="H6" s="186" t="s">
        <v>52</v>
      </c>
      <c r="I6" s="185">
        <f>172000000/1000000</f>
        <v>172</v>
      </c>
      <c r="J6" s="18" t="s">
        <v>53</v>
      </c>
      <c r="K6" s="117" t="s">
        <v>77</v>
      </c>
      <c r="L6" s="187">
        <v>243322</v>
      </c>
    </row>
    <row r="7" spans="1:140" s="188" customFormat="1" ht="105">
      <c r="A7" s="117">
        <v>2</v>
      </c>
      <c r="B7" s="184" t="s">
        <v>88</v>
      </c>
      <c r="C7" s="189">
        <f>8138000/1000000</f>
        <v>8.1379999999999999</v>
      </c>
      <c r="D7" s="189">
        <f>8715285.95/1000000</f>
        <v>8.7152859499999984</v>
      </c>
      <c r="E7" s="117" t="s">
        <v>50</v>
      </c>
      <c r="F7" s="18" t="s">
        <v>101</v>
      </c>
      <c r="G7" s="189">
        <f>7686000/1000000</f>
        <v>7.6859999999999999</v>
      </c>
      <c r="H7" s="18" t="s">
        <v>101</v>
      </c>
      <c r="I7" s="189">
        <f>7686000/1000000</f>
        <v>7.6859999999999999</v>
      </c>
      <c r="J7" s="18" t="s">
        <v>53</v>
      </c>
      <c r="K7" s="207" t="s">
        <v>95</v>
      </c>
      <c r="L7" s="187">
        <v>244169</v>
      </c>
    </row>
    <row r="8" spans="1:140" s="96" customFormat="1" ht="36">
      <c r="A8" s="42"/>
      <c r="B8" s="45"/>
      <c r="C8" s="46"/>
      <c r="D8" s="97"/>
      <c r="E8" s="42"/>
      <c r="F8" s="44"/>
      <c r="G8" s="111"/>
      <c r="H8" s="98"/>
      <c r="I8" s="43"/>
      <c r="J8" s="47"/>
      <c r="K8" s="42"/>
      <c r="L8" s="42"/>
    </row>
    <row r="9" spans="1:140" s="96" customFormat="1" ht="36">
      <c r="A9" s="42"/>
      <c r="B9" s="45"/>
      <c r="C9" s="46"/>
      <c r="D9" s="97"/>
      <c r="E9" s="42"/>
      <c r="F9" s="44"/>
      <c r="G9" s="111"/>
      <c r="H9" s="98"/>
      <c r="I9" s="43"/>
      <c r="J9" s="47"/>
      <c r="K9" s="42"/>
      <c r="L9" s="42"/>
    </row>
    <row r="10" spans="1:140" s="96" customFormat="1" ht="36">
      <c r="A10" s="42"/>
      <c r="B10" s="45"/>
      <c r="C10" s="46"/>
      <c r="D10" s="97"/>
      <c r="E10" s="42"/>
      <c r="F10" s="44"/>
      <c r="G10" s="111"/>
      <c r="H10" s="98"/>
      <c r="I10" s="43"/>
      <c r="J10" s="47"/>
      <c r="K10" s="42"/>
      <c r="L10" s="42"/>
    </row>
    <row r="11" spans="1:140" s="96" customFormat="1" ht="36">
      <c r="A11" s="42"/>
      <c r="B11" s="45"/>
      <c r="C11" s="46"/>
      <c r="D11" s="97"/>
      <c r="E11" s="42"/>
      <c r="F11" s="44"/>
      <c r="G11" s="111"/>
      <c r="H11" s="98"/>
      <c r="I11" s="43"/>
      <c r="J11" s="47"/>
      <c r="K11" s="42"/>
      <c r="L11" s="42"/>
    </row>
    <row r="12" spans="1:140" s="99" customFormat="1" ht="36">
      <c r="A12" s="105"/>
      <c r="B12" s="54"/>
      <c r="C12" s="113"/>
      <c r="D12" s="114"/>
      <c r="E12" s="42"/>
      <c r="F12" s="47"/>
      <c r="G12" s="115"/>
      <c r="H12" s="47"/>
      <c r="I12" s="111"/>
      <c r="J12" s="47"/>
      <c r="K12" s="51"/>
      <c r="L12" s="110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109"/>
    </row>
    <row r="13" spans="1:140" s="99" customFormat="1" ht="36">
      <c r="A13" s="105"/>
      <c r="B13" s="54"/>
      <c r="C13" s="113"/>
      <c r="D13" s="54"/>
      <c r="E13" s="42"/>
      <c r="F13" s="47"/>
      <c r="G13" s="115"/>
      <c r="H13" s="98"/>
      <c r="I13" s="43"/>
      <c r="J13" s="47"/>
      <c r="K13" s="42"/>
      <c r="L13" s="110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109"/>
    </row>
    <row r="14" spans="1:140" s="99" customFormat="1" ht="36.75" thickBot="1">
      <c r="A14" s="175"/>
      <c r="B14" s="176"/>
      <c r="C14" s="177"/>
      <c r="D14" s="176"/>
      <c r="E14" s="178"/>
      <c r="F14" s="179"/>
      <c r="G14" s="180"/>
      <c r="H14" s="181"/>
      <c r="I14" s="182"/>
      <c r="J14" s="179"/>
      <c r="K14" s="178"/>
      <c r="L14" s="183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109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opLeftCell="B1" zoomScale="70" zoomScaleNormal="70" workbookViewId="0">
      <pane ySplit="1" topLeftCell="A11" activePane="bottomLeft" state="frozen"/>
      <selection pane="bottomLeft" activeCell="Y52" sqref="Y52"/>
    </sheetView>
  </sheetViews>
  <sheetFormatPr defaultColWidth="9.140625" defaultRowHeight="21"/>
  <cols>
    <col min="1" max="1" width="5.7109375" style="2" customWidth="1"/>
    <col min="2" max="2" width="40.7109375" style="4" customWidth="1"/>
    <col min="3" max="3" width="18.7109375" style="2" customWidth="1"/>
    <col min="4" max="4" width="5.5703125" style="6" customWidth="1"/>
    <col min="5" max="8" width="5.5703125" style="5" customWidth="1"/>
    <col min="9" max="9" width="10.85546875" style="1" bestFit="1" customWidth="1"/>
    <col min="10" max="10" width="15" style="1" customWidth="1"/>
    <col min="11" max="12" width="12" style="1" bestFit="1" customWidth="1"/>
    <col min="13" max="13" width="13.71093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6.7109375" style="1" customWidth="1"/>
    <col min="18" max="18" width="17.7109375" style="123" bestFit="1" customWidth="1"/>
    <col min="19" max="19" width="16.140625" style="1" customWidth="1"/>
    <col min="20" max="20" width="12.140625" style="1" customWidth="1"/>
    <col min="21" max="21" width="18.5703125" style="1" bestFit="1" customWidth="1"/>
    <col min="22" max="22" width="13.28515625" style="1" customWidth="1"/>
    <col min="23" max="23" width="17.7109375" style="4" customWidth="1"/>
    <col min="24" max="24" width="12.7109375" style="50" customWidth="1"/>
    <col min="25" max="25" width="9" style="1" customWidth="1"/>
    <col min="26" max="26" width="10.42578125" style="1" customWidth="1"/>
    <col min="27" max="27" width="18.7109375" style="1" customWidth="1"/>
    <col min="28" max="16384" width="9.140625" style="1"/>
  </cols>
  <sheetData>
    <row r="1" spans="1:28" ht="33" customHeight="1" thickBot="1">
      <c r="A1" s="231" t="s">
        <v>86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</row>
    <row r="2" spans="1:28" ht="66" customHeight="1" thickBot="1">
      <c r="A2" s="232" t="s">
        <v>103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4"/>
    </row>
    <row r="3" spans="1:28" ht="26.25" customHeight="1">
      <c r="A3" s="235" t="s">
        <v>0</v>
      </c>
      <c r="B3" s="238" t="s">
        <v>1</v>
      </c>
      <c r="C3" s="238" t="s">
        <v>15</v>
      </c>
      <c r="D3" s="241" t="s">
        <v>2</v>
      </c>
      <c r="E3" s="244" t="s">
        <v>3</v>
      </c>
      <c r="F3" s="244" t="s">
        <v>4</v>
      </c>
      <c r="G3" s="244" t="s">
        <v>5</v>
      </c>
      <c r="H3" s="247" t="s">
        <v>6</v>
      </c>
      <c r="I3" s="252" t="s">
        <v>7</v>
      </c>
      <c r="J3" s="253"/>
      <c r="K3" s="253"/>
      <c r="L3" s="253"/>
      <c r="M3" s="253"/>
      <c r="N3" s="253"/>
      <c r="O3" s="253"/>
      <c r="P3" s="254"/>
      <c r="Q3" s="255" t="s">
        <v>8</v>
      </c>
      <c r="R3" s="256"/>
      <c r="S3" s="256"/>
      <c r="T3" s="257"/>
      <c r="U3" s="257"/>
      <c r="V3" s="258"/>
      <c r="W3" s="259" t="s">
        <v>10</v>
      </c>
      <c r="X3" s="260"/>
      <c r="Y3" s="260"/>
      <c r="Z3" s="260"/>
      <c r="AA3" s="261"/>
    </row>
    <row r="4" spans="1:28" s="3" customFormat="1" ht="24" customHeight="1">
      <c r="A4" s="236"/>
      <c r="B4" s="239"/>
      <c r="C4" s="239"/>
      <c r="D4" s="242"/>
      <c r="E4" s="245"/>
      <c r="F4" s="245"/>
      <c r="G4" s="245"/>
      <c r="H4" s="248"/>
      <c r="I4" s="262" t="s">
        <v>16</v>
      </c>
      <c r="J4" s="263" t="s">
        <v>17</v>
      </c>
      <c r="K4" s="263" t="s">
        <v>11</v>
      </c>
      <c r="L4" s="263" t="s">
        <v>12</v>
      </c>
      <c r="M4" s="263" t="s">
        <v>13</v>
      </c>
      <c r="N4" s="263" t="s">
        <v>43</v>
      </c>
      <c r="O4" s="263" t="s">
        <v>47</v>
      </c>
      <c r="P4" s="266" t="s">
        <v>14</v>
      </c>
      <c r="Q4" s="262" t="s">
        <v>25</v>
      </c>
      <c r="R4" s="269" t="s">
        <v>46</v>
      </c>
      <c r="S4" s="263" t="s">
        <v>45</v>
      </c>
      <c r="T4" s="263" t="s">
        <v>18</v>
      </c>
      <c r="U4" s="263" t="s">
        <v>48</v>
      </c>
      <c r="V4" s="266" t="s">
        <v>19</v>
      </c>
      <c r="W4" s="262" t="s">
        <v>20</v>
      </c>
      <c r="X4" s="264" t="s">
        <v>9</v>
      </c>
      <c r="Y4" s="265"/>
      <c r="Z4" s="250" t="s">
        <v>34</v>
      </c>
      <c r="AA4" s="251"/>
    </row>
    <row r="5" spans="1:28" s="3" customFormat="1" ht="168.75" thickBot="1">
      <c r="A5" s="237"/>
      <c r="B5" s="240"/>
      <c r="C5" s="240"/>
      <c r="D5" s="243"/>
      <c r="E5" s="246"/>
      <c r="F5" s="246"/>
      <c r="G5" s="246"/>
      <c r="H5" s="249"/>
      <c r="I5" s="237"/>
      <c r="J5" s="240"/>
      <c r="K5" s="240"/>
      <c r="L5" s="240"/>
      <c r="M5" s="240"/>
      <c r="N5" s="240"/>
      <c r="O5" s="240"/>
      <c r="P5" s="267"/>
      <c r="Q5" s="268"/>
      <c r="R5" s="270"/>
      <c r="S5" s="240"/>
      <c r="T5" s="240"/>
      <c r="U5" s="240"/>
      <c r="V5" s="267"/>
      <c r="W5" s="268"/>
      <c r="X5" s="39" t="s">
        <v>23</v>
      </c>
      <c r="Y5" s="39" t="s">
        <v>26</v>
      </c>
      <c r="Z5" s="41" t="s">
        <v>38</v>
      </c>
      <c r="AA5" s="40" t="s">
        <v>39</v>
      </c>
    </row>
    <row r="6" spans="1:28" s="3" customFormat="1" ht="21" customHeight="1">
      <c r="A6" s="196">
        <v>1</v>
      </c>
      <c r="B6" s="197" t="s">
        <v>54</v>
      </c>
      <c r="C6" s="198">
        <f>180500000/1000000</f>
        <v>180.5</v>
      </c>
      <c r="D6" s="165"/>
      <c r="E6" s="190"/>
      <c r="F6" s="166"/>
      <c r="G6" s="166"/>
      <c r="H6" s="167"/>
      <c r="I6" s="201" t="s">
        <v>74</v>
      </c>
      <c r="J6" s="198">
        <f>188997000/1000000</f>
        <v>188.99700000000001</v>
      </c>
      <c r="K6" s="168">
        <v>243171</v>
      </c>
      <c r="L6" s="168">
        <v>243187</v>
      </c>
      <c r="M6" s="168">
        <v>243224</v>
      </c>
      <c r="N6" s="194" t="s">
        <v>56</v>
      </c>
      <c r="O6" s="168">
        <v>243322</v>
      </c>
      <c r="P6" s="169">
        <v>243930</v>
      </c>
      <c r="Q6" s="170" t="s">
        <v>59</v>
      </c>
      <c r="R6" s="171" t="s">
        <v>83</v>
      </c>
      <c r="S6" s="172">
        <v>65107064751</v>
      </c>
      <c r="T6" s="173">
        <f>172000000/1000000</f>
        <v>172</v>
      </c>
      <c r="U6" s="193"/>
      <c r="V6" s="174"/>
      <c r="W6" s="212" t="s">
        <v>64</v>
      </c>
      <c r="X6" s="213"/>
      <c r="Y6" s="214"/>
      <c r="Z6" s="215">
        <f>1720000/1000000</f>
        <v>1.72</v>
      </c>
      <c r="AA6" s="216" t="s">
        <v>63</v>
      </c>
    </row>
    <row r="7" spans="1:28" s="3" customFormat="1">
      <c r="A7" s="75"/>
      <c r="B7" s="52" t="s">
        <v>55</v>
      </c>
      <c r="C7" s="76"/>
      <c r="D7" s="77"/>
      <c r="E7" s="53"/>
      <c r="F7" s="53"/>
      <c r="G7" s="53"/>
      <c r="H7" s="83"/>
      <c r="I7" s="202"/>
      <c r="J7" s="84"/>
      <c r="K7" s="79"/>
      <c r="L7" s="79"/>
      <c r="M7" s="79"/>
      <c r="N7" s="191" t="s">
        <v>57</v>
      </c>
      <c r="O7" s="79"/>
      <c r="P7" s="85"/>
      <c r="Q7" s="91" t="s">
        <v>60</v>
      </c>
      <c r="R7" s="205"/>
      <c r="S7" s="206"/>
      <c r="T7" s="86"/>
      <c r="U7" s="78"/>
      <c r="V7" s="87"/>
      <c r="W7" s="88" t="s">
        <v>62</v>
      </c>
      <c r="X7" s="89"/>
      <c r="Y7" s="80"/>
      <c r="Z7" s="195">
        <f>2580000/1000000</f>
        <v>2.58</v>
      </c>
      <c r="AA7" s="200" t="s">
        <v>65</v>
      </c>
    </row>
    <row r="8" spans="1:28" s="3" customFormat="1">
      <c r="A8" s="75"/>
      <c r="B8" s="52"/>
      <c r="C8" s="76"/>
      <c r="D8" s="77"/>
      <c r="E8" s="53"/>
      <c r="F8" s="53"/>
      <c r="G8" s="53"/>
      <c r="H8" s="83"/>
      <c r="I8" s="202"/>
      <c r="J8" s="84"/>
      <c r="K8" s="79"/>
      <c r="L8" s="79"/>
      <c r="M8" s="79"/>
      <c r="N8" s="192" t="s">
        <v>58</v>
      </c>
      <c r="O8" s="79"/>
      <c r="P8" s="85"/>
      <c r="Q8" s="91" t="s">
        <v>61</v>
      </c>
      <c r="R8" s="205"/>
      <c r="S8" s="206"/>
      <c r="T8" s="86"/>
      <c r="U8" s="78"/>
      <c r="V8" s="87"/>
      <c r="W8" s="88"/>
      <c r="X8" s="89"/>
      <c r="Y8" s="80"/>
      <c r="Z8" s="195">
        <f>1720000/1000000</f>
        <v>1.72</v>
      </c>
      <c r="AA8" s="200" t="s">
        <v>66</v>
      </c>
    </row>
    <row r="9" spans="1:28" s="3" customFormat="1">
      <c r="A9" s="75"/>
      <c r="B9" s="52"/>
      <c r="C9" s="76"/>
      <c r="D9" s="77"/>
      <c r="E9" s="53"/>
      <c r="F9" s="53"/>
      <c r="G9" s="53"/>
      <c r="H9" s="83"/>
      <c r="I9" s="202"/>
      <c r="J9" s="84"/>
      <c r="K9" s="79"/>
      <c r="L9" s="79"/>
      <c r="M9" s="79"/>
      <c r="N9" s="84"/>
      <c r="O9" s="79"/>
      <c r="P9" s="85"/>
      <c r="Q9" s="91"/>
      <c r="R9" s="205"/>
      <c r="S9" s="206"/>
      <c r="T9" s="86"/>
      <c r="U9" s="78"/>
      <c r="V9" s="87"/>
      <c r="W9" s="88"/>
      <c r="X9" s="89"/>
      <c r="Y9" s="80"/>
      <c r="Z9" s="195">
        <f>4300000/1000000</f>
        <v>4.3</v>
      </c>
      <c r="AA9" s="200" t="s">
        <v>67</v>
      </c>
    </row>
    <row r="10" spans="1:28" s="3" customFormat="1">
      <c r="A10" s="75"/>
      <c r="B10" s="52"/>
      <c r="C10" s="76"/>
      <c r="D10" s="77"/>
      <c r="E10" s="53"/>
      <c r="F10" s="53"/>
      <c r="G10" s="53"/>
      <c r="H10" s="83"/>
      <c r="I10" s="202"/>
      <c r="J10" s="84"/>
      <c r="K10" s="79"/>
      <c r="L10" s="79"/>
      <c r="M10" s="79"/>
      <c r="N10" s="84"/>
      <c r="O10" s="79"/>
      <c r="P10" s="85"/>
      <c r="Q10" s="91"/>
      <c r="R10" s="205"/>
      <c r="S10" s="206"/>
      <c r="T10" s="86"/>
      <c r="U10" s="78"/>
      <c r="V10" s="87"/>
      <c r="W10" s="88"/>
      <c r="X10" s="89"/>
      <c r="Y10" s="80"/>
      <c r="Z10" s="195">
        <f>8600000/1000000</f>
        <v>8.6</v>
      </c>
      <c r="AA10" s="200" t="s">
        <v>68</v>
      </c>
    </row>
    <row r="11" spans="1:28" s="3" customFormat="1">
      <c r="A11" s="75"/>
      <c r="B11" s="52"/>
      <c r="C11" s="76"/>
      <c r="D11" s="77"/>
      <c r="E11" s="53"/>
      <c r="F11" s="53"/>
      <c r="G11" s="53"/>
      <c r="H11" s="83"/>
      <c r="I11" s="202"/>
      <c r="J11" s="84"/>
      <c r="K11" s="79"/>
      <c r="L11" s="79"/>
      <c r="M11" s="79"/>
      <c r="N11" s="84"/>
      <c r="O11" s="79"/>
      <c r="P11" s="85"/>
      <c r="Q11" s="91"/>
      <c r="R11" s="205"/>
      <c r="S11" s="206"/>
      <c r="T11" s="86"/>
      <c r="U11" s="78"/>
      <c r="V11" s="87"/>
      <c r="W11" s="88"/>
      <c r="X11" s="89"/>
      <c r="Y11" s="80"/>
      <c r="Z11" s="195">
        <f>8600000/1000000</f>
        <v>8.6</v>
      </c>
      <c r="AA11" s="200" t="s">
        <v>69</v>
      </c>
    </row>
    <row r="12" spans="1:28" s="3" customFormat="1">
      <c r="A12" s="75"/>
      <c r="B12" s="52"/>
      <c r="C12" s="76"/>
      <c r="D12" s="77"/>
      <c r="E12" s="53"/>
      <c r="F12" s="53"/>
      <c r="G12" s="53"/>
      <c r="H12" s="83"/>
      <c r="I12" s="202"/>
      <c r="J12" s="84"/>
      <c r="K12" s="79"/>
      <c r="L12" s="79"/>
      <c r="M12" s="79"/>
      <c r="N12" s="84"/>
      <c r="O12" s="79"/>
      <c r="P12" s="85"/>
      <c r="Q12" s="91"/>
      <c r="R12" s="205"/>
      <c r="S12" s="206"/>
      <c r="T12" s="86"/>
      <c r="U12" s="78"/>
      <c r="V12" s="87"/>
      <c r="W12" s="88"/>
      <c r="X12" s="89"/>
      <c r="Y12" s="80"/>
      <c r="Z12" s="195">
        <f>2262500/1000000</f>
        <v>2.2625000000000002</v>
      </c>
      <c r="AA12" s="200" t="s">
        <v>70</v>
      </c>
      <c r="AB12" s="3" t="s">
        <v>78</v>
      </c>
    </row>
    <row r="13" spans="1:28" s="3" customFormat="1">
      <c r="A13" s="75"/>
      <c r="B13" s="52"/>
      <c r="C13" s="76"/>
      <c r="D13" s="77"/>
      <c r="E13" s="53"/>
      <c r="F13" s="53"/>
      <c r="G13" s="53"/>
      <c r="H13" s="83"/>
      <c r="I13" s="202"/>
      <c r="J13" s="84"/>
      <c r="K13" s="79"/>
      <c r="L13" s="79"/>
      <c r="M13" s="79"/>
      <c r="N13" s="84"/>
      <c r="O13" s="79"/>
      <c r="P13" s="85"/>
      <c r="Q13" s="91"/>
      <c r="R13" s="205"/>
      <c r="S13" s="206"/>
      <c r="T13" s="86"/>
      <c r="U13" s="78"/>
      <c r="V13" s="87"/>
      <c r="W13" s="88"/>
      <c r="X13" s="89"/>
      <c r="Y13" s="80"/>
      <c r="Z13" s="195">
        <f>6337500/1000000</f>
        <v>6.3375000000000004</v>
      </c>
      <c r="AA13" s="200" t="s">
        <v>70</v>
      </c>
    </row>
    <row r="14" spans="1:28" s="3" customFormat="1">
      <c r="A14" s="75"/>
      <c r="B14" s="52"/>
      <c r="C14" s="76"/>
      <c r="D14" s="77"/>
      <c r="E14" s="53"/>
      <c r="F14" s="53"/>
      <c r="G14" s="53"/>
      <c r="H14" s="83"/>
      <c r="I14" s="202"/>
      <c r="J14" s="84"/>
      <c r="K14" s="79"/>
      <c r="L14" s="79"/>
      <c r="M14" s="79"/>
      <c r="N14" s="84"/>
      <c r="O14" s="79"/>
      <c r="P14" s="85"/>
      <c r="Q14" s="91"/>
      <c r="R14" s="205"/>
      <c r="S14" s="206"/>
      <c r="T14" s="86"/>
      <c r="U14" s="78"/>
      <c r="V14" s="87"/>
      <c r="W14" s="88"/>
      <c r="X14" s="89"/>
      <c r="Y14" s="80"/>
      <c r="Z14" s="195">
        <f>6880000/1000000</f>
        <v>6.88</v>
      </c>
      <c r="AA14" s="200" t="s">
        <v>71</v>
      </c>
    </row>
    <row r="15" spans="1:28" s="3" customFormat="1">
      <c r="A15" s="75"/>
      <c r="B15" s="52"/>
      <c r="C15" s="76"/>
      <c r="D15" s="77"/>
      <c r="E15" s="53"/>
      <c r="F15" s="53"/>
      <c r="G15" s="53"/>
      <c r="H15" s="83"/>
      <c r="I15" s="202"/>
      <c r="J15" s="84"/>
      <c r="K15" s="79"/>
      <c r="L15" s="79"/>
      <c r="M15" s="79"/>
      <c r="N15" s="84"/>
      <c r="O15" s="79"/>
      <c r="P15" s="85"/>
      <c r="Q15" s="91"/>
      <c r="R15" s="205"/>
      <c r="S15" s="206"/>
      <c r="T15" s="86"/>
      <c r="U15" s="78"/>
      <c r="V15" s="87"/>
      <c r="W15" s="88"/>
      <c r="X15" s="89"/>
      <c r="Y15" s="80"/>
      <c r="Z15" s="195">
        <f>5160000/1000000</f>
        <v>5.16</v>
      </c>
      <c r="AA15" s="200" t="s">
        <v>72</v>
      </c>
    </row>
    <row r="16" spans="1:28" s="3" customFormat="1">
      <c r="A16" s="75"/>
      <c r="B16" s="52"/>
      <c r="C16" s="76"/>
      <c r="D16" s="77"/>
      <c r="E16" s="53"/>
      <c r="F16" s="53"/>
      <c r="G16" s="53"/>
      <c r="H16" s="83"/>
      <c r="I16" s="202"/>
      <c r="J16" s="84"/>
      <c r="K16" s="79"/>
      <c r="L16" s="79"/>
      <c r="M16" s="79"/>
      <c r="N16" s="84"/>
      <c r="O16" s="79"/>
      <c r="P16" s="85"/>
      <c r="Q16" s="91"/>
      <c r="R16" s="205"/>
      <c r="S16" s="206"/>
      <c r="T16" s="86"/>
      <c r="U16" s="78"/>
      <c r="V16" s="87"/>
      <c r="W16" s="88"/>
      <c r="X16" s="89"/>
      <c r="Y16" s="80"/>
      <c r="Z16" s="195">
        <f>8600000/1000000</f>
        <v>8.6</v>
      </c>
      <c r="AA16" s="200" t="s">
        <v>73</v>
      </c>
    </row>
    <row r="17" spans="1:28" s="3" customFormat="1">
      <c r="A17" s="75"/>
      <c r="B17" s="52"/>
      <c r="C17" s="76"/>
      <c r="D17" s="77"/>
      <c r="E17" s="53"/>
      <c r="F17" s="53"/>
      <c r="G17" s="53"/>
      <c r="H17" s="83"/>
      <c r="I17" s="202"/>
      <c r="J17" s="84"/>
      <c r="K17" s="79"/>
      <c r="L17" s="79"/>
      <c r="M17" s="79"/>
      <c r="N17" s="84"/>
      <c r="O17" s="79"/>
      <c r="P17" s="85"/>
      <c r="Q17" s="91"/>
      <c r="R17" s="205"/>
      <c r="S17" s="206"/>
      <c r="T17" s="86"/>
      <c r="U17" s="78"/>
      <c r="V17" s="87"/>
      <c r="W17" s="88"/>
      <c r="X17" s="89"/>
      <c r="Y17" s="80"/>
      <c r="Z17" s="195">
        <f>2805000/1000000</f>
        <v>2.8050000000000002</v>
      </c>
      <c r="AA17" s="200" t="s">
        <v>76</v>
      </c>
    </row>
    <row r="18" spans="1:28" s="3" customFormat="1">
      <c r="A18" s="75"/>
      <c r="B18" s="52"/>
      <c r="C18" s="76"/>
      <c r="D18" s="77"/>
      <c r="E18" s="53"/>
      <c r="F18" s="53"/>
      <c r="G18" s="53"/>
      <c r="H18" s="83"/>
      <c r="I18" s="202"/>
      <c r="J18" s="84"/>
      <c r="K18" s="79"/>
      <c r="L18" s="79"/>
      <c r="M18" s="79"/>
      <c r="N18" s="84"/>
      <c r="O18" s="79"/>
      <c r="P18" s="85"/>
      <c r="Q18" s="91"/>
      <c r="R18" s="205"/>
      <c r="S18" s="206"/>
      <c r="T18" s="86"/>
      <c r="U18" s="78"/>
      <c r="V18" s="87"/>
      <c r="W18" s="88"/>
      <c r="X18" s="89"/>
      <c r="Y18" s="80"/>
      <c r="Z18" s="195">
        <f>5795000/1000000</f>
        <v>5.7949999999999999</v>
      </c>
      <c r="AA18" s="200" t="s">
        <v>76</v>
      </c>
      <c r="AB18" s="3" t="s">
        <v>85</v>
      </c>
    </row>
    <row r="19" spans="1:28" s="3" customFormat="1">
      <c r="A19" s="75"/>
      <c r="B19" s="52"/>
      <c r="C19" s="76"/>
      <c r="D19" s="77"/>
      <c r="E19" s="53"/>
      <c r="F19" s="53"/>
      <c r="G19" s="53"/>
      <c r="H19" s="83"/>
      <c r="I19" s="202"/>
      <c r="J19" s="84"/>
      <c r="K19" s="79"/>
      <c r="L19" s="79"/>
      <c r="M19" s="79"/>
      <c r="N19" s="84"/>
      <c r="O19" s="79"/>
      <c r="P19" s="85"/>
      <c r="Q19" s="91"/>
      <c r="R19" s="205"/>
      <c r="S19" s="206"/>
      <c r="T19" s="86"/>
      <c r="U19" s="78"/>
      <c r="V19" s="87"/>
      <c r="W19" s="88"/>
      <c r="X19" s="89"/>
      <c r="Y19" s="80"/>
      <c r="Z19" s="195">
        <f>8600000/1000000</f>
        <v>8.6</v>
      </c>
      <c r="AA19" s="200" t="s">
        <v>79</v>
      </c>
      <c r="AB19" s="3" t="s">
        <v>85</v>
      </c>
    </row>
    <row r="20" spans="1:28" s="3" customFormat="1">
      <c r="A20" s="75"/>
      <c r="B20" s="52"/>
      <c r="C20" s="76"/>
      <c r="D20" s="77"/>
      <c r="E20" s="53"/>
      <c r="F20" s="53"/>
      <c r="G20" s="53"/>
      <c r="H20" s="83"/>
      <c r="I20" s="202"/>
      <c r="J20" s="84"/>
      <c r="K20" s="79"/>
      <c r="L20" s="79"/>
      <c r="M20" s="79"/>
      <c r="N20" s="84"/>
      <c r="O20" s="79"/>
      <c r="P20" s="85"/>
      <c r="Q20" s="91"/>
      <c r="R20" s="205"/>
      <c r="S20" s="206"/>
      <c r="T20" s="86"/>
      <c r="U20" s="78"/>
      <c r="V20" s="87"/>
      <c r="W20" s="88"/>
      <c r="X20" s="89"/>
      <c r="Y20" s="80"/>
      <c r="Z20" s="195">
        <f>12040000/1000000</f>
        <v>12.04</v>
      </c>
      <c r="AA20" s="200" t="s">
        <v>81</v>
      </c>
      <c r="AB20" s="3" t="s">
        <v>85</v>
      </c>
    </row>
    <row r="21" spans="1:28" s="3" customFormat="1">
      <c r="A21" s="75"/>
      <c r="B21" s="52"/>
      <c r="C21" s="76"/>
      <c r="D21" s="77"/>
      <c r="E21" s="53"/>
      <c r="F21" s="53"/>
      <c r="G21" s="53"/>
      <c r="H21" s="83"/>
      <c r="I21" s="202"/>
      <c r="J21" s="84"/>
      <c r="K21" s="79"/>
      <c r="L21" s="79"/>
      <c r="M21" s="79"/>
      <c r="N21" s="84"/>
      <c r="O21" s="79"/>
      <c r="P21" s="85"/>
      <c r="Q21" s="91"/>
      <c r="R21" s="205"/>
      <c r="S21" s="206"/>
      <c r="T21" s="86"/>
      <c r="U21" s="78"/>
      <c r="V21" s="87"/>
      <c r="W21" s="88"/>
      <c r="X21" s="89"/>
      <c r="Y21" s="80"/>
      <c r="Z21" s="195">
        <f>3665000/1000000</f>
        <v>3.665</v>
      </c>
      <c r="AA21" s="200" t="s">
        <v>82</v>
      </c>
      <c r="AB21" s="3" t="s">
        <v>85</v>
      </c>
    </row>
    <row r="22" spans="1:28" s="3" customFormat="1">
      <c r="A22" s="75"/>
      <c r="B22" s="52"/>
      <c r="C22" s="76"/>
      <c r="D22" s="77"/>
      <c r="E22" s="53"/>
      <c r="F22" s="53"/>
      <c r="G22" s="53"/>
      <c r="H22" s="83"/>
      <c r="I22" s="202"/>
      <c r="J22" s="84"/>
      <c r="K22" s="79"/>
      <c r="L22" s="79"/>
      <c r="M22" s="79"/>
      <c r="N22" s="84"/>
      <c r="O22" s="79"/>
      <c r="P22" s="85"/>
      <c r="Q22" s="91"/>
      <c r="R22" s="205"/>
      <c r="S22" s="206"/>
      <c r="T22" s="86"/>
      <c r="U22" s="78"/>
      <c r="V22" s="87"/>
      <c r="W22" s="88"/>
      <c r="X22" s="89"/>
      <c r="Y22" s="80"/>
      <c r="Z22" s="195">
        <f>8375000/1000000</f>
        <v>8.375</v>
      </c>
      <c r="AA22" s="200" t="s">
        <v>82</v>
      </c>
    </row>
    <row r="23" spans="1:28" s="3" customFormat="1" ht="21" customHeight="1">
      <c r="A23" s="75"/>
      <c r="B23" s="52"/>
      <c r="C23" s="76"/>
      <c r="D23" s="77"/>
      <c r="E23" s="53"/>
      <c r="F23" s="53"/>
      <c r="G23" s="53"/>
      <c r="H23" s="83"/>
      <c r="I23" s="202"/>
      <c r="J23" s="84"/>
      <c r="K23" s="79"/>
      <c r="L23" s="79"/>
      <c r="M23" s="79"/>
      <c r="N23" s="84"/>
      <c r="O23" s="79"/>
      <c r="P23" s="85"/>
      <c r="Q23" s="91"/>
      <c r="R23" s="205"/>
      <c r="S23" s="206"/>
      <c r="T23" s="86"/>
      <c r="U23" s="78"/>
      <c r="V23" s="87"/>
      <c r="W23" s="88"/>
      <c r="X23" s="89"/>
      <c r="Y23" s="80"/>
      <c r="Z23" s="195">
        <f>21070000/1000000</f>
        <v>21.07</v>
      </c>
      <c r="AA23" s="200" t="s">
        <v>99</v>
      </c>
      <c r="AB23" s="3" t="s">
        <v>85</v>
      </c>
    </row>
    <row r="24" spans="1:28" s="3" customFormat="1" ht="21" customHeight="1">
      <c r="A24" s="75"/>
      <c r="B24" s="52"/>
      <c r="C24" s="76"/>
      <c r="D24" s="77"/>
      <c r="E24" s="53"/>
      <c r="F24" s="53"/>
      <c r="G24" s="53"/>
      <c r="H24" s="83"/>
      <c r="I24" s="202"/>
      <c r="J24" s="84"/>
      <c r="K24" s="79"/>
      <c r="L24" s="79"/>
      <c r="M24" s="79"/>
      <c r="N24" s="84"/>
      <c r="O24" s="79"/>
      <c r="P24" s="85"/>
      <c r="Q24" s="91"/>
      <c r="R24" s="205"/>
      <c r="S24" s="206"/>
      <c r="T24" s="86"/>
      <c r="U24" s="78"/>
      <c r="V24" s="87"/>
      <c r="W24" s="88"/>
      <c r="X24" s="89"/>
      <c r="Y24" s="80"/>
      <c r="Z24" s="195">
        <f>3010000/1000000</f>
        <v>3.01</v>
      </c>
      <c r="AA24" s="200" t="s">
        <v>99</v>
      </c>
    </row>
    <row r="25" spans="1:28" s="3" customFormat="1">
      <c r="A25" s="75"/>
      <c r="B25" s="52"/>
      <c r="C25" s="76"/>
      <c r="D25" s="77"/>
      <c r="E25" s="53"/>
      <c r="F25" s="53"/>
      <c r="G25" s="53"/>
      <c r="H25" s="83"/>
      <c r="I25" s="202"/>
      <c r="J25" s="84"/>
      <c r="K25" s="79"/>
      <c r="L25" s="79"/>
      <c r="M25" s="79"/>
      <c r="N25" s="84"/>
      <c r="O25" s="79"/>
      <c r="P25" s="85"/>
      <c r="Q25" s="91"/>
      <c r="R25" s="205"/>
      <c r="S25" s="206"/>
      <c r="T25" s="86"/>
      <c r="U25" s="78"/>
      <c r="V25" s="87"/>
      <c r="W25" s="88"/>
      <c r="X25" s="89"/>
      <c r="Y25" s="80"/>
      <c r="Z25" s="195">
        <f>12040000/1000000</f>
        <v>12.04</v>
      </c>
      <c r="AA25" s="199" t="s">
        <v>84</v>
      </c>
      <c r="AB25" s="3" t="s">
        <v>85</v>
      </c>
    </row>
    <row r="26" spans="1:28" s="3" customFormat="1" ht="21" customHeight="1">
      <c r="A26" s="75"/>
      <c r="B26" s="52"/>
      <c r="C26" s="76"/>
      <c r="D26" s="77"/>
      <c r="E26" s="53"/>
      <c r="F26" s="53"/>
      <c r="G26" s="53"/>
      <c r="H26" s="83"/>
      <c r="I26" s="202"/>
      <c r="J26" s="84"/>
      <c r="K26" s="79"/>
      <c r="L26" s="79"/>
      <c r="M26" s="79"/>
      <c r="N26" s="84"/>
      <c r="O26" s="79"/>
      <c r="P26" s="85"/>
      <c r="Q26" s="91"/>
      <c r="R26" s="205"/>
      <c r="S26" s="206"/>
      <c r="T26" s="86"/>
      <c r="U26" s="78"/>
      <c r="V26" s="87"/>
      <c r="W26" s="88"/>
      <c r="X26" s="89"/>
      <c r="Y26" s="80"/>
      <c r="Z26" s="195">
        <f>13760000/1000000</f>
        <v>13.76</v>
      </c>
      <c r="AA26" s="217" t="s">
        <v>90</v>
      </c>
      <c r="AB26" s="3" t="s">
        <v>91</v>
      </c>
    </row>
    <row r="27" spans="1:28" s="3" customFormat="1" ht="21" customHeight="1">
      <c r="A27" s="75"/>
      <c r="B27" s="52"/>
      <c r="C27" s="76"/>
      <c r="D27" s="77"/>
      <c r="E27" s="53"/>
      <c r="F27" s="53"/>
      <c r="G27" s="53"/>
      <c r="H27" s="83"/>
      <c r="I27" s="202"/>
      <c r="J27" s="84"/>
      <c r="K27" s="79"/>
      <c r="L27" s="79"/>
      <c r="M27" s="79"/>
      <c r="N27" s="84"/>
      <c r="O27" s="79"/>
      <c r="P27" s="85"/>
      <c r="Q27" s="91"/>
      <c r="R27" s="205"/>
      <c r="S27" s="206"/>
      <c r="T27" s="86"/>
      <c r="U27" s="78"/>
      <c r="V27" s="87"/>
      <c r="W27" s="88"/>
      <c r="X27" s="89"/>
      <c r="Y27" s="80"/>
      <c r="Z27" s="195">
        <f>13760000/1000000</f>
        <v>13.76</v>
      </c>
      <c r="AA27" s="217" t="s">
        <v>92</v>
      </c>
      <c r="AB27" s="3" t="s">
        <v>91</v>
      </c>
    </row>
    <row r="28" spans="1:28" s="3" customFormat="1" ht="21" customHeight="1">
      <c r="A28" s="75"/>
      <c r="B28" s="52"/>
      <c r="C28" s="76"/>
      <c r="D28" s="77"/>
      <c r="E28" s="53"/>
      <c r="F28" s="53"/>
      <c r="G28" s="53"/>
      <c r="H28" s="83"/>
      <c r="I28" s="202"/>
      <c r="J28" s="84"/>
      <c r="K28" s="79"/>
      <c r="L28" s="79"/>
      <c r="M28" s="79"/>
      <c r="N28" s="84"/>
      <c r="O28" s="79"/>
      <c r="P28" s="85"/>
      <c r="Q28" s="91"/>
      <c r="R28" s="205"/>
      <c r="S28" s="206"/>
      <c r="T28" s="86"/>
      <c r="U28" s="78"/>
      <c r="V28" s="87"/>
      <c r="W28" s="88"/>
      <c r="X28" s="89"/>
      <c r="Y28" s="80"/>
      <c r="Z28" s="195">
        <f>10320000/1000000</f>
        <v>10.32</v>
      </c>
      <c r="AA28" s="217" t="s">
        <v>93</v>
      </c>
      <c r="AB28" s="3" t="s">
        <v>91</v>
      </c>
    </row>
    <row r="29" spans="1:28" s="3" customFormat="1">
      <c r="A29" s="75"/>
      <c r="B29" s="52"/>
      <c r="C29" s="76"/>
      <c r="D29" s="77"/>
      <c r="E29" s="53"/>
      <c r="F29" s="53"/>
      <c r="G29" s="53"/>
      <c r="H29" s="83"/>
      <c r="I29" s="202"/>
      <c r="J29" s="84"/>
      <c r="K29" s="79"/>
      <c r="L29" s="79"/>
      <c r="M29" s="79"/>
      <c r="N29" s="84"/>
      <c r="O29" s="79"/>
      <c r="P29" s="85"/>
      <c r="Q29" s="91"/>
      <c r="R29" s="205"/>
      <c r="S29" s="206"/>
      <c r="T29" s="86"/>
      <c r="U29" s="78"/>
      <c r="V29" s="87"/>
      <c r="W29" s="88"/>
      <c r="X29" s="89"/>
      <c r="Y29" s="80"/>
      <c r="Z29" s="195"/>
      <c r="AA29" s="199"/>
    </row>
    <row r="30" spans="1:28" s="3" customFormat="1" ht="23.1" customHeight="1">
      <c r="A30" s="75">
        <v>2</v>
      </c>
      <c r="B30" s="209" t="s">
        <v>88</v>
      </c>
      <c r="C30" s="208">
        <f>8138000/1000000</f>
        <v>8.1379999999999999</v>
      </c>
      <c r="D30" s="77"/>
      <c r="E30" s="53"/>
      <c r="F30" s="53"/>
      <c r="G30" s="53"/>
      <c r="H30" s="83"/>
      <c r="I30" s="201" t="s">
        <v>94</v>
      </c>
      <c r="J30" s="189">
        <f>8715285.95/1000000</f>
        <v>8.7152859499999984</v>
      </c>
      <c r="K30" s="79">
        <v>244119</v>
      </c>
      <c r="L30" s="79">
        <v>244126</v>
      </c>
      <c r="M30" s="79">
        <v>244147</v>
      </c>
      <c r="N30" s="84" t="s">
        <v>95</v>
      </c>
      <c r="O30" s="79">
        <v>244169</v>
      </c>
      <c r="P30" s="79">
        <v>244305</v>
      </c>
      <c r="Q30" s="91" t="s">
        <v>96</v>
      </c>
      <c r="R30" s="205" t="s">
        <v>100</v>
      </c>
      <c r="S30" s="206">
        <v>68059168371</v>
      </c>
      <c r="T30" s="208">
        <f>7686000/1000000</f>
        <v>7.6859999999999999</v>
      </c>
      <c r="U30" s="211"/>
      <c r="V30" s="87"/>
      <c r="W30" s="204" t="s">
        <v>96</v>
      </c>
      <c r="X30" s="210"/>
      <c r="Y30" s="80"/>
      <c r="Z30" s="218">
        <f>1152900/1000000</f>
        <v>1.1529</v>
      </c>
      <c r="AA30" s="217" t="s">
        <v>102</v>
      </c>
    </row>
    <row r="31" spans="1:28" s="3" customFormat="1">
      <c r="A31" s="75"/>
      <c r="B31" s="52"/>
      <c r="C31" s="76"/>
      <c r="D31" s="77"/>
      <c r="E31" s="53"/>
      <c r="F31" s="53"/>
      <c r="G31" s="53"/>
      <c r="H31" s="83"/>
      <c r="I31" s="202"/>
      <c r="J31" s="84"/>
      <c r="K31" s="79"/>
      <c r="L31" s="79"/>
      <c r="M31" s="79"/>
      <c r="N31" s="191"/>
      <c r="O31" s="79"/>
      <c r="P31" s="85"/>
      <c r="Q31" s="91" t="s">
        <v>97</v>
      </c>
      <c r="R31" s="122"/>
      <c r="S31" s="91"/>
      <c r="T31" s="86"/>
      <c r="U31" s="78"/>
      <c r="V31" s="87"/>
      <c r="W31" s="204" t="s">
        <v>97</v>
      </c>
      <c r="X31" s="89"/>
      <c r="Y31" s="80"/>
      <c r="Z31" s="195"/>
      <c r="AA31" s="199"/>
    </row>
    <row r="32" spans="1:28" s="3" customFormat="1">
      <c r="A32" s="75"/>
      <c r="B32" s="52"/>
      <c r="C32" s="76"/>
      <c r="D32" s="77"/>
      <c r="E32" s="53"/>
      <c r="F32" s="53"/>
      <c r="G32" s="53"/>
      <c r="H32" s="83"/>
      <c r="I32" s="202"/>
      <c r="J32" s="84"/>
      <c r="K32" s="79"/>
      <c r="L32" s="79"/>
      <c r="M32" s="79"/>
      <c r="N32" s="192"/>
      <c r="O32" s="79"/>
      <c r="P32" s="85"/>
      <c r="Q32" s="91" t="s">
        <v>98</v>
      </c>
      <c r="R32" s="122"/>
      <c r="S32" s="91"/>
      <c r="T32" s="86"/>
      <c r="U32" s="78"/>
      <c r="V32" s="87"/>
      <c r="W32" s="204" t="s">
        <v>98</v>
      </c>
      <c r="X32" s="89"/>
      <c r="Y32" s="80"/>
      <c r="Z32" s="195"/>
      <c r="AA32" s="199"/>
    </row>
    <row r="33" spans="1:27" s="3" customFormat="1">
      <c r="A33" s="75"/>
      <c r="B33" s="52"/>
      <c r="C33" s="76"/>
      <c r="D33" s="77"/>
      <c r="E33" s="53"/>
      <c r="F33" s="53"/>
      <c r="G33" s="53"/>
      <c r="H33" s="83"/>
      <c r="I33" s="202"/>
      <c r="J33" s="84"/>
      <c r="K33" s="79"/>
      <c r="L33" s="79"/>
      <c r="M33" s="79"/>
      <c r="N33" s="84"/>
      <c r="O33" s="79"/>
      <c r="P33" s="85"/>
      <c r="Q33" s="91"/>
      <c r="R33" s="122"/>
      <c r="S33" s="91"/>
      <c r="T33" s="86"/>
      <c r="U33" s="78"/>
      <c r="V33" s="87"/>
      <c r="W33" s="88"/>
      <c r="X33" s="89"/>
      <c r="Y33" s="80"/>
      <c r="Z33" s="195"/>
      <c r="AA33" s="199"/>
    </row>
    <row r="34" spans="1:27" s="3" customFormat="1">
      <c r="A34" s="75"/>
      <c r="B34" s="52"/>
      <c r="C34" s="76"/>
      <c r="D34" s="77"/>
      <c r="E34" s="53"/>
      <c r="F34" s="53"/>
      <c r="G34" s="53"/>
      <c r="H34" s="83"/>
      <c r="I34" s="202"/>
      <c r="J34" s="84"/>
      <c r="K34" s="79"/>
      <c r="L34" s="79"/>
      <c r="M34" s="79"/>
      <c r="N34" s="84"/>
      <c r="O34" s="79"/>
      <c r="P34" s="85"/>
      <c r="Q34" s="91"/>
      <c r="R34" s="122"/>
      <c r="S34" s="91"/>
      <c r="T34" s="86"/>
      <c r="U34" s="78"/>
      <c r="V34" s="87"/>
      <c r="W34" s="88"/>
      <c r="X34" s="89"/>
      <c r="Y34" s="80"/>
      <c r="Z34" s="90"/>
      <c r="AA34" s="81"/>
    </row>
    <row r="35" spans="1:27" s="3" customFormat="1">
      <c r="A35" s="75"/>
      <c r="B35" s="52"/>
      <c r="C35" s="76"/>
      <c r="D35" s="77"/>
      <c r="E35" s="53"/>
      <c r="F35" s="53"/>
      <c r="G35" s="53"/>
      <c r="H35" s="83"/>
      <c r="I35" s="202"/>
      <c r="J35" s="84"/>
      <c r="K35" s="79"/>
      <c r="L35" s="79"/>
      <c r="M35" s="79"/>
      <c r="N35" s="84"/>
      <c r="O35" s="79"/>
      <c r="P35" s="85"/>
      <c r="Q35" s="91"/>
      <c r="R35" s="122"/>
      <c r="S35" s="91"/>
      <c r="T35" s="86"/>
      <c r="U35" s="78"/>
      <c r="V35" s="87"/>
      <c r="W35" s="88"/>
      <c r="X35" s="89"/>
      <c r="Y35" s="80"/>
      <c r="Z35" s="90"/>
      <c r="AA35" s="81"/>
    </row>
    <row r="36" spans="1:27" s="3" customFormat="1" ht="21.75" thickBot="1">
      <c r="A36" s="125"/>
      <c r="B36" s="126"/>
      <c r="C36" s="127"/>
      <c r="D36" s="128"/>
      <c r="E36" s="129"/>
      <c r="F36" s="129"/>
      <c r="G36" s="129"/>
      <c r="H36" s="130"/>
      <c r="I36" s="203"/>
      <c r="J36" s="131"/>
      <c r="K36" s="132"/>
      <c r="L36" s="132"/>
      <c r="M36" s="132"/>
      <c r="N36" s="131"/>
      <c r="O36" s="132"/>
      <c r="P36" s="133"/>
      <c r="Q36" s="134"/>
      <c r="R36" s="135"/>
      <c r="S36" s="134"/>
      <c r="T36" s="136"/>
      <c r="U36" s="137"/>
      <c r="V36" s="138"/>
      <c r="W36" s="139"/>
      <c r="X36" s="140"/>
      <c r="Y36" s="141"/>
      <c r="Z36" s="142"/>
      <c r="AA36" s="143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3"/>
  <sheetViews>
    <sheetView zoomScale="89" zoomScaleNormal="89" workbookViewId="0">
      <selection activeCell="A3" sqref="A3:A5"/>
    </sheetView>
  </sheetViews>
  <sheetFormatPr defaultColWidth="9.140625" defaultRowHeight="21"/>
  <cols>
    <col min="1" max="1" width="7.28515625" style="2" customWidth="1"/>
    <col min="2" max="2" width="44.42578125" style="4" customWidth="1"/>
    <col min="3" max="3" width="12.7109375" style="95" customWidth="1"/>
    <col min="4" max="4" width="4.7109375" style="6" customWidth="1"/>
    <col min="5" max="7" width="4.7109375" style="5" customWidth="1"/>
    <col min="8" max="8" width="5.28515625" style="5" customWidth="1"/>
    <col min="9" max="9" width="10.5703125" style="1" bestFit="1" customWidth="1"/>
    <col min="10" max="10" width="12.85546875" style="1" customWidth="1"/>
    <col min="11" max="11" width="10.140625" style="1" bestFit="1" customWidth="1"/>
    <col min="12" max="12" width="10.5703125" style="1" customWidth="1"/>
    <col min="13" max="13" width="10.7109375" style="50" customWidth="1"/>
    <col min="14" max="14" width="18.5703125" style="1" customWidth="1"/>
    <col min="15" max="15" width="10.5703125" style="1" customWidth="1"/>
    <col min="16" max="16" width="10.85546875" style="1" customWidth="1"/>
    <col min="17" max="17" width="19.5703125" style="1" customWidth="1"/>
    <col min="18" max="18" width="18.42578125" style="1" customWidth="1"/>
    <col min="19" max="19" width="19" style="1" customWidth="1"/>
    <col min="20" max="20" width="10.42578125" style="1" customWidth="1"/>
    <col min="21" max="21" width="15.140625" style="1" customWidth="1"/>
    <col min="22" max="22" width="12.140625" style="1" customWidth="1"/>
    <col min="23" max="23" width="15.85546875" style="4" customWidth="1"/>
    <col min="24" max="24" width="10.5703125" style="1" customWidth="1"/>
    <col min="25" max="25" width="8.5703125" style="1" customWidth="1"/>
    <col min="26" max="26" width="14.5703125" style="1" customWidth="1"/>
    <col min="27" max="27" width="15.28515625" style="1" customWidth="1"/>
    <col min="28" max="16384" width="9.140625" style="1"/>
  </cols>
  <sheetData>
    <row r="1" spans="1:39" ht="33" customHeight="1" thickBot="1">
      <c r="A1" s="231" t="s">
        <v>86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39" ht="66" customHeight="1" thickBot="1">
      <c r="A2" s="232" t="s">
        <v>89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2"/>
    </row>
    <row r="3" spans="1:39" ht="26.25" customHeight="1">
      <c r="A3" s="235" t="s">
        <v>0</v>
      </c>
      <c r="B3" s="238" t="s">
        <v>1</v>
      </c>
      <c r="C3" s="238" t="s">
        <v>15</v>
      </c>
      <c r="D3" s="241" t="s">
        <v>2</v>
      </c>
      <c r="E3" s="244" t="s">
        <v>3</v>
      </c>
      <c r="F3" s="244" t="s">
        <v>4</v>
      </c>
      <c r="G3" s="244" t="s">
        <v>5</v>
      </c>
      <c r="H3" s="247" t="s">
        <v>6</v>
      </c>
      <c r="I3" s="253" t="s">
        <v>7</v>
      </c>
      <c r="J3" s="253"/>
      <c r="K3" s="253"/>
      <c r="L3" s="253"/>
      <c r="M3" s="253"/>
      <c r="N3" s="253"/>
      <c r="O3" s="253"/>
      <c r="P3" s="254"/>
      <c r="Q3" s="253" t="s">
        <v>8</v>
      </c>
      <c r="R3" s="253"/>
      <c r="S3" s="253"/>
      <c r="T3" s="253"/>
      <c r="U3" s="253"/>
      <c r="V3" s="254"/>
      <c r="W3" s="259" t="s">
        <v>10</v>
      </c>
      <c r="X3" s="260"/>
      <c r="Y3" s="260"/>
      <c r="Z3" s="260"/>
      <c r="AA3" s="261"/>
    </row>
    <row r="4" spans="1:39" s="3" customFormat="1" ht="24" customHeight="1">
      <c r="A4" s="236"/>
      <c r="B4" s="239"/>
      <c r="C4" s="239"/>
      <c r="D4" s="242"/>
      <c r="E4" s="245"/>
      <c r="F4" s="245"/>
      <c r="G4" s="245"/>
      <c r="H4" s="248"/>
      <c r="I4" s="273" t="s">
        <v>16</v>
      </c>
      <c r="J4" s="263" t="s">
        <v>17</v>
      </c>
      <c r="K4" s="263" t="s">
        <v>11</v>
      </c>
      <c r="L4" s="263" t="s">
        <v>12</v>
      </c>
      <c r="M4" s="263" t="s">
        <v>13</v>
      </c>
      <c r="N4" s="263" t="s">
        <v>41</v>
      </c>
      <c r="O4" s="263" t="s">
        <v>47</v>
      </c>
      <c r="P4" s="266" t="s">
        <v>14</v>
      </c>
      <c r="Q4" s="273" t="s">
        <v>25</v>
      </c>
      <c r="R4" s="269" t="s">
        <v>46</v>
      </c>
      <c r="S4" s="263" t="s">
        <v>45</v>
      </c>
      <c r="T4" s="263" t="s">
        <v>21</v>
      </c>
      <c r="U4" s="263" t="s">
        <v>22</v>
      </c>
      <c r="V4" s="266" t="s">
        <v>19</v>
      </c>
      <c r="W4" s="273" t="s">
        <v>20</v>
      </c>
      <c r="X4" s="264" t="s">
        <v>9</v>
      </c>
      <c r="Y4" s="265"/>
      <c r="Z4" s="250" t="s">
        <v>34</v>
      </c>
      <c r="AA4" s="251"/>
    </row>
    <row r="5" spans="1:39" s="3" customFormat="1" ht="187.5" customHeight="1" thickBot="1">
      <c r="A5" s="237"/>
      <c r="B5" s="240"/>
      <c r="C5" s="240"/>
      <c r="D5" s="243"/>
      <c r="E5" s="246"/>
      <c r="F5" s="246"/>
      <c r="G5" s="246"/>
      <c r="H5" s="249"/>
      <c r="I5" s="274"/>
      <c r="J5" s="240"/>
      <c r="K5" s="240"/>
      <c r="L5" s="240"/>
      <c r="M5" s="240"/>
      <c r="N5" s="240"/>
      <c r="O5" s="240"/>
      <c r="P5" s="267"/>
      <c r="Q5" s="275"/>
      <c r="R5" s="270"/>
      <c r="S5" s="240"/>
      <c r="T5" s="240"/>
      <c r="U5" s="240"/>
      <c r="V5" s="267"/>
      <c r="W5" s="275"/>
      <c r="X5" s="39" t="s">
        <v>23</v>
      </c>
      <c r="Y5" s="39" t="s">
        <v>26</v>
      </c>
      <c r="Z5" s="41" t="s">
        <v>38</v>
      </c>
      <c r="AA5" s="164" t="s">
        <v>39</v>
      </c>
    </row>
    <row r="6" spans="1:39" s="73" customFormat="1">
      <c r="A6" s="153"/>
      <c r="B6" s="154"/>
      <c r="C6" s="155"/>
      <c r="D6" s="156"/>
      <c r="E6" s="157"/>
      <c r="F6" s="157"/>
      <c r="G6" s="157"/>
      <c r="H6" s="157"/>
      <c r="I6" s="158"/>
      <c r="J6" s="14"/>
      <c r="K6" s="159"/>
      <c r="L6" s="159"/>
      <c r="M6" s="160"/>
      <c r="N6" s="14"/>
      <c r="O6" s="14"/>
      <c r="P6" s="14"/>
      <c r="Q6" s="14"/>
      <c r="R6" s="14"/>
      <c r="S6" s="14"/>
      <c r="T6" s="14"/>
      <c r="U6" s="14"/>
      <c r="V6" s="14"/>
      <c r="W6" s="161"/>
      <c r="X6" s="162"/>
      <c r="Y6" s="162"/>
      <c r="Z6" s="162"/>
      <c r="AA6" s="163"/>
      <c r="AB6" s="104"/>
      <c r="AC6" s="1"/>
      <c r="AD6" s="1"/>
      <c r="AE6" s="1"/>
      <c r="AF6" s="1"/>
      <c r="AG6" s="1"/>
      <c r="AH6" s="1"/>
      <c r="AI6" s="1"/>
      <c r="AJ6" s="1"/>
      <c r="AK6" s="1"/>
      <c r="AL6" s="101"/>
      <c r="AM6" s="101"/>
    </row>
    <row r="7" spans="1:39" s="73" customFormat="1">
      <c r="A7" s="48"/>
      <c r="B7" s="45"/>
      <c r="C7" s="94"/>
      <c r="D7" s="71"/>
      <c r="E7" s="72"/>
      <c r="F7" s="72"/>
      <c r="G7" s="72"/>
      <c r="H7" s="72"/>
      <c r="I7" s="118"/>
      <c r="J7" s="24"/>
      <c r="K7" s="118"/>
      <c r="L7" s="118"/>
      <c r="M7" s="49"/>
      <c r="N7" s="119"/>
      <c r="O7" s="92"/>
      <c r="P7" s="118"/>
      <c r="Q7" s="18"/>
      <c r="R7" s="124"/>
      <c r="S7" s="117"/>
      <c r="T7" s="120"/>
      <c r="U7" s="78"/>
      <c r="V7" s="87"/>
      <c r="W7" s="47"/>
      <c r="X7" s="112"/>
      <c r="Z7" s="116"/>
      <c r="AA7" s="100"/>
      <c r="AB7" s="104"/>
      <c r="AC7" s="1"/>
      <c r="AD7" s="1"/>
      <c r="AE7" s="1"/>
      <c r="AF7" s="1"/>
      <c r="AG7" s="1"/>
      <c r="AH7" s="1"/>
      <c r="AI7" s="1"/>
      <c r="AJ7" s="1"/>
      <c r="AK7" s="1"/>
      <c r="AL7" s="101"/>
      <c r="AM7" s="101"/>
    </row>
    <row r="8" spans="1:39" s="73" customFormat="1">
      <c r="A8" s="48"/>
      <c r="B8" s="45"/>
      <c r="C8" s="94"/>
      <c r="D8" s="71"/>
      <c r="E8" s="72"/>
      <c r="F8" s="72"/>
      <c r="G8" s="72"/>
      <c r="H8" s="72"/>
      <c r="I8" s="118"/>
      <c r="J8" s="24"/>
      <c r="K8" s="118"/>
      <c r="L8" s="118"/>
      <c r="M8" s="49"/>
      <c r="N8" s="119"/>
      <c r="O8" s="92"/>
      <c r="P8" s="118"/>
      <c r="Q8" s="18"/>
      <c r="R8" s="18"/>
      <c r="S8" s="18"/>
      <c r="T8" s="120"/>
      <c r="U8" s="78"/>
      <c r="V8" s="87"/>
      <c r="W8" s="47"/>
      <c r="X8" s="112"/>
      <c r="Z8" s="116"/>
      <c r="AA8" s="100"/>
      <c r="AB8" s="104"/>
      <c r="AC8" s="1"/>
      <c r="AD8" s="1"/>
      <c r="AE8" s="1"/>
      <c r="AF8" s="1"/>
      <c r="AG8" s="1"/>
      <c r="AH8" s="1"/>
      <c r="AI8" s="1"/>
      <c r="AJ8" s="1"/>
      <c r="AK8" s="1"/>
      <c r="AL8" s="101"/>
      <c r="AM8" s="101"/>
    </row>
    <row r="9" spans="1:39" s="73" customFormat="1">
      <c r="A9" s="48"/>
      <c r="B9" s="45"/>
      <c r="C9" s="94"/>
      <c r="D9" s="71"/>
      <c r="E9" s="72"/>
      <c r="F9" s="72"/>
      <c r="G9" s="72"/>
      <c r="H9" s="72"/>
      <c r="M9" s="74"/>
      <c r="N9" s="42"/>
      <c r="W9" s="47"/>
      <c r="X9" s="82"/>
      <c r="AA9" s="102"/>
      <c r="AB9" s="104"/>
      <c r="AC9" s="1"/>
      <c r="AD9" s="1"/>
      <c r="AE9" s="1"/>
      <c r="AF9" s="1"/>
      <c r="AG9" s="1"/>
      <c r="AH9" s="1"/>
      <c r="AI9" s="1"/>
      <c r="AJ9" s="1"/>
      <c r="AK9" s="1"/>
      <c r="AL9" s="101"/>
      <c r="AM9" s="101"/>
    </row>
    <row r="10" spans="1:39" s="73" customFormat="1">
      <c r="A10" s="48"/>
      <c r="B10" s="18"/>
      <c r="C10" s="94"/>
      <c r="D10" s="71"/>
      <c r="E10" s="72"/>
      <c r="F10" s="72"/>
      <c r="G10" s="72"/>
      <c r="H10" s="72"/>
      <c r="M10" s="74"/>
      <c r="W10" s="93"/>
      <c r="AA10" s="102"/>
      <c r="AB10" s="104"/>
      <c r="AC10" s="1"/>
      <c r="AD10" s="1"/>
      <c r="AE10" s="1"/>
      <c r="AF10" s="1"/>
      <c r="AG10" s="1"/>
      <c r="AH10" s="1"/>
      <c r="AI10" s="1"/>
      <c r="AJ10" s="1"/>
      <c r="AK10" s="1"/>
      <c r="AL10" s="101"/>
      <c r="AM10" s="101"/>
    </row>
    <row r="11" spans="1:39" s="73" customFormat="1">
      <c r="A11" s="48"/>
      <c r="B11" s="18"/>
      <c r="C11" s="94"/>
      <c r="D11" s="71"/>
      <c r="E11" s="72"/>
      <c r="F11" s="72"/>
      <c r="G11" s="72"/>
      <c r="H11" s="72"/>
      <c r="M11" s="74"/>
      <c r="W11" s="93"/>
      <c r="AA11" s="102"/>
      <c r="AB11" s="104"/>
      <c r="AC11" s="1"/>
      <c r="AD11" s="1"/>
      <c r="AE11" s="1"/>
      <c r="AF11" s="1"/>
      <c r="AG11" s="1"/>
      <c r="AH11" s="1"/>
      <c r="AI11" s="1"/>
      <c r="AJ11" s="1"/>
      <c r="AK11" s="1"/>
      <c r="AL11" s="101"/>
      <c r="AM11" s="101"/>
    </row>
    <row r="12" spans="1:39" s="73" customFormat="1" ht="21.75" thickBot="1">
      <c r="A12" s="144"/>
      <c r="B12" s="28"/>
      <c r="C12" s="145"/>
      <c r="D12" s="146"/>
      <c r="E12" s="147"/>
      <c r="F12" s="147"/>
      <c r="G12" s="147"/>
      <c r="H12" s="147"/>
      <c r="I12" s="148"/>
      <c r="J12" s="148"/>
      <c r="K12" s="148"/>
      <c r="L12" s="148"/>
      <c r="M12" s="149"/>
      <c r="N12" s="148"/>
      <c r="O12" s="148"/>
      <c r="P12" s="148"/>
      <c r="Q12" s="148"/>
      <c r="R12" s="148"/>
      <c r="S12" s="148"/>
      <c r="T12" s="148"/>
      <c r="U12" s="148"/>
      <c r="V12" s="148"/>
      <c r="W12" s="150"/>
      <c r="X12" s="148"/>
      <c r="Y12" s="148"/>
      <c r="Z12" s="148"/>
      <c r="AA12" s="151"/>
      <c r="AB12" s="104"/>
      <c r="AC12" s="1"/>
      <c r="AD12" s="1"/>
      <c r="AE12" s="1"/>
      <c r="AF12" s="1"/>
      <c r="AG12" s="1"/>
      <c r="AH12" s="1"/>
      <c r="AI12" s="1"/>
      <c r="AJ12" s="1"/>
      <c r="AK12" s="1"/>
      <c r="AL12" s="101"/>
      <c r="AM12" s="101"/>
    </row>
    <row r="13" spans="1:39">
      <c r="AL13" s="103"/>
    </row>
  </sheetData>
  <mergeCells count="30">
    <mergeCell ref="S4:S5"/>
    <mergeCell ref="X4:Y4"/>
    <mergeCell ref="P4:P5"/>
    <mergeCell ref="Q4:Q5"/>
    <mergeCell ref="T4:T5"/>
    <mergeCell ref="U4:U5"/>
    <mergeCell ref="V4:V5"/>
    <mergeCell ref="W4:W5"/>
    <mergeCell ref="R4:R5"/>
    <mergeCell ref="K4:K5"/>
    <mergeCell ref="L4:L5"/>
    <mergeCell ref="M4:M5"/>
    <mergeCell ref="N4:N5"/>
    <mergeCell ref="O4:O5"/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zoomScale="60" zoomScaleNormal="60" workbookViewId="0">
      <selection activeCell="A3" sqref="A3:A5"/>
    </sheetView>
  </sheetViews>
  <sheetFormatPr defaultColWidth="9.140625" defaultRowHeight="21"/>
  <cols>
    <col min="1" max="1" width="5.7109375" style="2" customWidth="1"/>
    <col min="2" max="2" width="26.42578125" style="4" customWidth="1"/>
    <col min="3" max="3" width="10.42578125" style="2" bestFit="1" customWidth="1"/>
    <col min="4" max="4" width="4.7109375" style="6" customWidth="1"/>
    <col min="5" max="8" width="4.7109375" style="5" customWidth="1"/>
    <col min="9" max="9" width="7.85546875" style="1" bestFit="1" customWidth="1"/>
    <col min="10" max="10" width="10.42578125" style="1" bestFit="1" customWidth="1"/>
    <col min="11" max="13" width="8.7109375" style="1" customWidth="1"/>
    <col min="14" max="14" width="9" style="1" customWidth="1"/>
    <col min="15" max="16" width="8.7109375" style="1" customWidth="1"/>
    <col min="17" max="19" width="16.140625" style="1" customWidth="1"/>
    <col min="20" max="20" width="10.42578125" style="1" bestFit="1" customWidth="1"/>
    <col min="21" max="22" width="8.7109375" style="1" customWidth="1"/>
    <col min="23" max="23" width="15.28515625" style="4" customWidth="1"/>
    <col min="24" max="25" width="9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27" ht="33" customHeight="1" thickBot="1">
      <c r="A1" s="231" t="s">
        <v>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27" ht="93.75" customHeight="1" thickBot="1">
      <c r="A2" s="279" t="s">
        <v>80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1"/>
    </row>
    <row r="3" spans="1:27" ht="26.25" customHeight="1">
      <c r="A3" s="235" t="s">
        <v>0</v>
      </c>
      <c r="B3" s="238" t="s">
        <v>1</v>
      </c>
      <c r="C3" s="238" t="s">
        <v>15</v>
      </c>
      <c r="D3" s="241" t="s">
        <v>2</v>
      </c>
      <c r="E3" s="244" t="s">
        <v>3</v>
      </c>
      <c r="F3" s="244" t="s">
        <v>4</v>
      </c>
      <c r="G3" s="244" t="s">
        <v>5</v>
      </c>
      <c r="H3" s="247" t="s">
        <v>6</v>
      </c>
      <c r="I3" s="252" t="s">
        <v>7</v>
      </c>
      <c r="J3" s="253"/>
      <c r="K3" s="253"/>
      <c r="L3" s="253"/>
      <c r="M3" s="253"/>
      <c r="N3" s="253"/>
      <c r="O3" s="253"/>
      <c r="P3" s="254"/>
      <c r="Q3" s="256" t="s">
        <v>8</v>
      </c>
      <c r="R3" s="256"/>
      <c r="S3" s="256"/>
      <c r="T3" s="257"/>
      <c r="U3" s="257"/>
      <c r="V3" s="276"/>
      <c r="W3" s="259" t="s">
        <v>10</v>
      </c>
      <c r="X3" s="260"/>
      <c r="Y3" s="260"/>
      <c r="Z3" s="260"/>
      <c r="AA3" s="261"/>
    </row>
    <row r="4" spans="1:27" s="3" customFormat="1" ht="24" customHeight="1">
      <c r="A4" s="236"/>
      <c r="B4" s="239"/>
      <c r="C4" s="239"/>
      <c r="D4" s="242"/>
      <c r="E4" s="245"/>
      <c r="F4" s="245"/>
      <c r="G4" s="245"/>
      <c r="H4" s="248"/>
      <c r="I4" s="262" t="s">
        <v>16</v>
      </c>
      <c r="J4" s="263" t="s">
        <v>17</v>
      </c>
      <c r="K4" s="263" t="s">
        <v>11</v>
      </c>
      <c r="L4" s="263" t="s">
        <v>12</v>
      </c>
      <c r="M4" s="263" t="s">
        <v>13</v>
      </c>
      <c r="N4" s="263" t="s">
        <v>41</v>
      </c>
      <c r="O4" s="263" t="s">
        <v>47</v>
      </c>
      <c r="P4" s="266" t="s">
        <v>14</v>
      </c>
      <c r="Q4" s="273" t="s">
        <v>24</v>
      </c>
      <c r="R4" s="269" t="s">
        <v>46</v>
      </c>
      <c r="S4" s="263" t="s">
        <v>45</v>
      </c>
      <c r="T4" s="263" t="s">
        <v>18</v>
      </c>
      <c r="U4" s="263" t="s">
        <v>48</v>
      </c>
      <c r="V4" s="277" t="s">
        <v>19</v>
      </c>
      <c r="W4" s="262" t="s">
        <v>20</v>
      </c>
      <c r="X4" s="264" t="s">
        <v>9</v>
      </c>
      <c r="Y4" s="265"/>
      <c r="Z4" s="250" t="s">
        <v>34</v>
      </c>
      <c r="AA4" s="251"/>
    </row>
    <row r="5" spans="1:27" s="3" customFormat="1" ht="210.75" thickBot="1">
      <c r="A5" s="237"/>
      <c r="B5" s="240"/>
      <c r="C5" s="240"/>
      <c r="D5" s="243"/>
      <c r="E5" s="246"/>
      <c r="F5" s="246"/>
      <c r="G5" s="246"/>
      <c r="H5" s="249"/>
      <c r="I5" s="237"/>
      <c r="J5" s="240"/>
      <c r="K5" s="240"/>
      <c r="L5" s="240"/>
      <c r="M5" s="240"/>
      <c r="N5" s="240"/>
      <c r="O5" s="240"/>
      <c r="P5" s="267"/>
      <c r="Q5" s="275"/>
      <c r="R5" s="270"/>
      <c r="S5" s="240"/>
      <c r="T5" s="240"/>
      <c r="U5" s="240"/>
      <c r="V5" s="278"/>
      <c r="W5" s="268"/>
      <c r="X5" s="39" t="s">
        <v>23</v>
      </c>
      <c r="Y5" s="39" t="s">
        <v>26</v>
      </c>
      <c r="Z5" s="41" t="s">
        <v>35</v>
      </c>
      <c r="AA5" s="40" t="s">
        <v>40</v>
      </c>
    </row>
    <row r="6" spans="1:27" s="3" customFormat="1" ht="39.950000000000003" customHeight="1">
      <c r="A6" s="106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27" s="3" customFormat="1" ht="39.950000000000003" customHeight="1">
      <c r="A7" s="107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27" s="3" customFormat="1" ht="39.950000000000003" customHeight="1">
      <c r="A8" s="107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27" s="3" customFormat="1" ht="39.950000000000003" customHeight="1">
      <c r="A9" s="107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27" s="3" customFormat="1" ht="39.950000000000003" customHeight="1" thickBot="1">
      <c r="A10" s="108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121"/>
      <c r="R10" s="121"/>
      <c r="S10" s="121"/>
      <c r="T10" s="34"/>
      <c r="U10" s="34"/>
      <c r="V10" s="29"/>
      <c r="W10" s="152"/>
      <c r="X10" s="34"/>
      <c r="Y10" s="29"/>
      <c r="Z10" s="29"/>
      <c r="AA10" s="35"/>
    </row>
  </sheetData>
  <mergeCells count="30"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ARUNRUT SUBESING</cp:lastModifiedBy>
  <cp:lastPrinted>2024-04-03T06:57:25Z</cp:lastPrinted>
  <dcterms:created xsi:type="dcterms:W3CDTF">2018-10-03T07:36:52Z</dcterms:created>
  <dcterms:modified xsi:type="dcterms:W3CDTF">2025-10-07T01:59:38Z</dcterms:modified>
</cp:coreProperties>
</file>