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ต.ค66\"/>
    </mc:Choice>
  </mc:AlternateContent>
  <xr:revisionPtr revIDLastSave="0" documentId="13_ncr:1_{36F6EEE0-0005-4606-88F5-DD87775B5EBB}" xr6:coauthVersionLast="36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X17" i="9" l="1"/>
  <c r="X16" i="9" l="1"/>
  <c r="X15" i="9"/>
  <c r="X13" i="9" l="1"/>
  <c r="X14" i="9"/>
  <c r="X12" i="9" l="1"/>
  <c r="X9" i="9"/>
  <c r="X8" i="9" l="1"/>
  <c r="D8" i="11" l="1"/>
  <c r="C8" i="11"/>
  <c r="J12" i="9"/>
  <c r="I8" i="11" l="1"/>
  <c r="G8" i="11"/>
  <c r="R12" i="9"/>
  <c r="C12" i="9" l="1"/>
  <c r="R8" i="9" l="1"/>
  <c r="I6" i="11" l="1"/>
  <c r="G7" i="11"/>
  <c r="G6" i="11"/>
  <c r="J8" i="9" l="1"/>
  <c r="C8" i="9"/>
  <c r="J6" i="9" l="1"/>
  <c r="C6" i="9"/>
  <c r="D6" i="11"/>
  <c r="C6" i="11"/>
</calcChain>
</file>

<file path=xl/sharedStrings.xml><?xml version="1.0" encoding="utf-8"?>
<sst xmlns="http://schemas.openxmlformats.org/spreadsheetml/2006/main" count="174" uniqueCount="102">
  <si>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</si>
  <si>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</si>
  <si>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</si>
  <si>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</si>
  <si>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</si>
  <si>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</si>
  <si>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</si>
  <si>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</si>
  <si>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</si>
  <si>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</si>
  <si>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</si>
  <si>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</si>
  <si>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</si>
  <si>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</si>
  <si>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</si>
  <si>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</si>
  <si>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</si>
  <si>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</si>
  <si>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</si>
  <si>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</si>
  <si>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</si>
  <si>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</si>
  <si>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</si>
  <si>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</si>
  <si>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</si>
  <si>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</si>
  <si>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</si>
  <si>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</si>
  <si>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</si>
  <si>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</si>
  <si>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</si>
  <si>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</si>
  <si>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</si>
  <si>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</si>
  <si>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</si>
  <si>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</si>
  <si>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</si>
  <si>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</si>
  <si>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</si>
  <si>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</si>
  <si>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</si>
  <si>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</si>
  <si>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</si>
  <si>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</si>
  <si>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</si>
  <si>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</si>
  <si>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การเร่งรัดและติดตามผลการดำเนินงานการจัดซื้อจัดจ้างปีงบประมาณ พ.ศ. 2565</t>
  </si>
  <si>
    <t>e=bidding</t>
  </si>
  <si>
    <t>ราคาอยู่ในวงเงินงบประมาณที่ได้รับและถูกต้องตามประกาศมหาวิทยาลัย</t>
  </si>
  <si>
    <t>งบประมาณ
ที่ได้รับ
(บาท)
(หน่วย:ลบ.)</t>
  </si>
  <si>
    <t>ราคากลาง
(บาท)
(หน่วย:ลบ.)</t>
  </si>
  <si>
    <t>วงเงิน
จ้าง
(บาท)
(หน่วย:ลบ.)</t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</si>
  <si>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</si>
  <si>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ราคาที่ดีสุด
และถูกต้อง
ตามประกาศ</t>
  </si>
  <si>
    <t>หน่วยงาน  :  สำนักงานอธิการบดี  กองงาน วิทยาเขตปราจีนบุรี</t>
  </si>
  <si>
    <t>ค่าใช้สอย
(ค่าใช้จ่ายที่ต้องจ่ายเป็นงวด ๆ ใน 1 ปี เริ่มทำงาน 1 ตุลาคม) 
 ในรอบเดือน มิถุนายน หน่วยงาน สำนักงานอธิการบดี</t>
  </si>
  <si>
    <t>หมายเหตุ</t>
  </si>
  <si>
    <t>ก่อสร้างขุดลอกรางระบายน้ำ และวางท่อระบายน้ำ ลงบ่อกักเก็บน้ำ มหาวิทยาลัยเทคโนโลยีพระจอมเกล้าพระนครเหนือ วิทยาเขตปราจีนบุรี</t>
  </si>
  <si>
    <t>ยกเลิก ประกาศ</t>
  </si>
  <si>
    <t>-</t>
  </si>
  <si>
    <t>1. ห้างหุ้นส่วนจำกัด นันทวรรณ คอนกรีต</t>
  </si>
  <si>
    <t>2. บริษัท แอดวานซ์ เทเลคอม โซลูชั่น จำกัด</t>
  </si>
  <si>
    <t>สนอ.ปจ.04/2566</t>
  </si>
  <si>
    <t>13 ม.ค.2566</t>
  </si>
  <si>
    <t>เลขที่สัญญา/</t>
  </si>
  <si>
    <t>เลขที่คุมสัญญาจาก e-GP</t>
  </si>
  <si>
    <t>เลขคุมสัญญา</t>
  </si>
  <si>
    <t>สนอ.17/2566</t>
  </si>
  <si>
    <t>ราคาอยู่ในวงเงินงบประมาณที่ได้รับแ.ละถูกต้องตามประกาศมหาวิทยาลัย</t>
  </si>
  <si>
    <t>บริษัท เอ็กซ์คอน คอนสตรัคชั่น จำกัด</t>
  </si>
  <si>
    <t>ลงบ่อกักเก็บน้ำ มหาวิทยาลัยเทคโนโลยี</t>
  </si>
  <si>
    <t xml:space="preserve">ก่อสร้างขุดลอกรางระบายน้ำ และวางท่อระบายน้ำ </t>
  </si>
  <si>
    <t>พระจอมเกล้าพระนครเหนือ วิทยาเขตปราจีนบุรี</t>
  </si>
  <si>
    <t xml:space="preserve">สนอ.ปจ.04/2566 </t>
  </si>
  <si>
    <t xml:space="preserve">หจก.นันทวรรณ </t>
  </si>
  <si>
    <t>คอนกรีต</t>
  </si>
  <si>
    <t>งวดที่ 1 (20/4/2566)</t>
  </si>
  <si>
    <t>1. หจก.นันทวรรณ คอนกรีต</t>
  </si>
  <si>
    <t>งวดที่ 2 (23/5/2566)</t>
  </si>
  <si>
    <t xml:space="preserve">สนอ.17/2566      </t>
  </si>
  <si>
    <t xml:space="preserve">เลขที่คุมสัญญา </t>
  </si>
  <si>
    <t xml:space="preserve">บริษัท เอ็กซ์คอน </t>
  </si>
  <si>
    <t xml:space="preserve">คอนสตรัคชั่น </t>
  </si>
  <si>
    <t>จำกัด</t>
  </si>
  <si>
    <t>บริษัท เอ็กซ์คอน คอน</t>
  </si>
  <si>
    <t>สตรัคชั่น จำกัด</t>
  </si>
  <si>
    <t>ก่อสร้างอาคารวิทยาศาสตร์การกีฬาและ</t>
  </si>
  <si>
    <t>หอประชุมอเนกประสงค์</t>
  </si>
  <si>
    <t>660222024730</t>
  </si>
  <si>
    <t>651222025434</t>
  </si>
  <si>
    <t>งวดที่ 1 (24/5/2566)</t>
  </si>
  <si>
    <t>งวดที่ 2 (22/6/2566)</t>
  </si>
  <si>
    <t>งวดที่ 3 (22/6/2566)</t>
  </si>
  <si>
    <t xml:space="preserve">สรุปผลการดำเนินการจัดซื้อจัดจ้างเงินงบประมาณ ในรอบเดือน มิถุนายน </t>
  </si>
  <si>
    <t>งวดที่ 4 (4/8/2566)</t>
  </si>
  <si>
    <t>วันที่  31 ตุลาคม 2566</t>
  </si>
  <si>
    <t>การเร่งรัดและติดตามผลการดำเนินงานการจัดซื้อจัดจ้างปีงบประมาณ พ.ศ. 2567</t>
  </si>
  <si>
    <t>ค่าที่ดินและสิ่งก่อสร้าง
ในรอบเดือน ตุลาคม 2566 หน่วยงาน สำนักงานอธิการบดี  กองงาน วิทยาเขตปราจีนบุรี</t>
  </si>
  <si>
    <t>ค่าครุภัณฑ์
  ในรอบเดือน ตุลาคม 2566 หน่วยงาน สำนักงานอธิการบดี กองงาน วิทยาเขตปราจีนบุรี</t>
  </si>
  <si>
    <t>งวดที่ 5 (31/8/2566)</t>
  </si>
  <si>
    <t>งวดที่ 6 (11/10/2566)</t>
  </si>
  <si>
    <t>ก่อสร้างอาคารวิทยาศาสตร์การกีฬาและหอประชุมอเนกประสงค์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</si>
</sst>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000_-;\-* #,##0.0000_-;_-* &quot;-&quot;??_-;_-@_-"/>
    <numFmt numFmtId="166" formatCode="0.000"/>
    <numFmt numFmtId="167" formatCode="#,##0.0000"/>
    <numFmt numFmtId="168" formatCode="_-* #,##0.000000_-;\-* #,##0.000000_-;_-* &quot;-&quot;??_-;_-@_-"/>
    <numFmt numFmtId="169" formatCode="[$-107041E]d\ mmm\ yy;@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rgb="FF000000"/>
      <name val="Wingdings 2"/>
      <family val="1"/>
      <charset val="2"/>
    </font>
    <font>
      <sz val="12"/>
      <color rgb="FFFF0000"/>
      <name val="Wingdings"/>
      <charset val="2"/>
    </font>
    <font>
      <sz val="16"/>
      <color rgb="FFFF0000"/>
      <name val="Wingdings 2"/>
      <family val="1"/>
      <charset val="2"/>
    </font>
    <font>
      <sz val="12"/>
      <color theme="1"/>
      <name val="Wingdings"/>
      <charset val="2"/>
    </font>
    <font>
      <sz val="16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1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/>
    <xf numFmtId="0" fontId="1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textRotation="90"/>
    </xf>
    <xf numFmtId="15" fontId="15" fillId="0" borderId="1" xfId="0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center" textRotation="90"/>
    </xf>
    <xf numFmtId="1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65" fontId="15" fillId="0" borderId="1" xfId="1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168" fontId="15" fillId="0" borderId="1" xfId="1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8" fontId="1" fillId="2" borderId="1" xfId="1" applyNumberFormat="1" applyFont="1" applyFill="1" applyBorder="1" applyAlignment="1">
      <alignment vertical="top" wrapText="1"/>
    </xf>
    <xf numFmtId="169" fontId="1" fillId="0" borderId="1" xfId="0" applyNumberFormat="1" applyFont="1" applyBorder="1" applyAlignment="1">
      <alignment horizontal="center" vertical="center"/>
    </xf>
    <xf numFmtId="165" fontId="15" fillId="0" borderId="1" xfId="1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7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 textRotation="90"/>
    </xf>
    <xf numFmtId="0" fontId="22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horizontal="center" vertical="top" wrapText="1"/>
    </xf>
    <xf numFmtId="15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165" fontId="25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/>
    </xf>
    <xf numFmtId="165" fontId="15" fillId="0" borderId="3" xfId="1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24" fillId="0" borderId="4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65" fontId="15" fillId="0" borderId="3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 wrapText="1"/>
    </xf>
    <xf numFmtId="17" fontId="1" fillId="0" borderId="3" xfId="0" applyNumberFormat="1" applyFont="1" applyBorder="1" applyAlignment="1">
      <alignment horizontal="center" vertical="center"/>
    </xf>
    <xf numFmtId="169" fontId="1" fillId="0" borderId="3" xfId="0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 wrapText="1"/>
    </xf>
    <xf numFmtId="165" fontId="15" fillId="0" borderId="2" xfId="1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7" fontId="1" fillId="0" borderId="2" xfId="0" applyNumberFormat="1" applyFont="1" applyBorder="1" applyAlignment="1">
      <alignment horizontal="center" vertical="center"/>
    </xf>
    <xf numFmtId="169" fontId="1" fillId="0" borderId="2" xfId="0" applyNumberFormat="1" applyFont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/>
    </xf>
    <xf numFmtId="166" fontId="15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16" xfId="0" applyFont="1" applyBorder="1" applyAlignment="1">
      <alignment horizontal="center" vertical="center"/>
    </xf>
    <xf numFmtId="165" fontId="15" fillId="0" borderId="16" xfId="1" applyNumberFormat="1" applyFont="1" applyBorder="1" applyAlignment="1">
      <alignment horizontal="right" vertical="center" wrapText="1"/>
    </xf>
    <xf numFmtId="17" fontId="1" fillId="0" borderId="16" xfId="0" applyNumberFormat="1" applyFont="1" applyBorder="1" applyAlignment="1">
      <alignment horizontal="center" vertical="center"/>
    </xf>
    <xf numFmtId="169" fontId="1" fillId="0" borderId="16" xfId="0" applyNumberFormat="1" applyFont="1" applyBorder="1" applyAlignment="1">
      <alignment horizontal="center" vertical="center"/>
    </xf>
    <xf numFmtId="15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65" fontId="15" fillId="0" borderId="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7" fillId="0" borderId="7" xfId="0" applyFont="1" applyBorder="1" applyAlignment="1">
      <alignment horizontal="left" vertical="center"/>
    </xf>
    <xf numFmtId="167" fontId="15" fillId="0" borderId="2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44647</xdr:colOff>
      <xdr:row>4</xdr:row>
      <xdr:rowOff>1574572</xdr:rowOff>
    </xdr:from>
    <xdr:to>
      <xdr:col>3</xdr:col>
      <xdr:colOff>294679</xdr:colOff>
      <xdr:row>4</xdr:row>
      <xdr:rowOff>1776978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 rot="10800000" flipV="1">
          <a:off x="4792264" y="3449806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29764</xdr:colOff>
      <xdr:row>4</xdr:row>
      <xdr:rowOff>1589450</xdr:rowOff>
    </xdr:from>
    <xdr:to>
      <xdr:col>4</xdr:col>
      <xdr:colOff>279796</xdr:colOff>
      <xdr:row>4</xdr:row>
      <xdr:rowOff>1791856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10800000" flipV="1">
          <a:off x="5089920" y="3464684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32741</xdr:colOff>
      <xdr:row>4</xdr:row>
      <xdr:rowOff>1589447</xdr:rowOff>
    </xdr:from>
    <xdr:to>
      <xdr:col>7</xdr:col>
      <xdr:colOff>282773</xdr:colOff>
      <xdr:row>4</xdr:row>
      <xdr:rowOff>1791853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 rot="10800000" flipV="1">
          <a:off x="6030514" y="3464681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464345</xdr:colOff>
      <xdr:row>4</xdr:row>
      <xdr:rowOff>1238247</xdr:rowOff>
    </xdr:from>
    <xdr:to>
      <xdr:col>21</xdr:col>
      <xdr:colOff>714377</xdr:colOff>
      <xdr:row>4</xdr:row>
      <xdr:rowOff>1440653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10800000" flipV="1">
          <a:off x="21990845" y="3133722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226219</xdr:colOff>
      <xdr:row>4</xdr:row>
      <xdr:rowOff>1262060</xdr:rowOff>
    </xdr:from>
    <xdr:to>
      <xdr:col>22</xdr:col>
      <xdr:colOff>476251</xdr:colOff>
      <xdr:row>4</xdr:row>
      <xdr:rowOff>1464466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 rot="10800000" flipV="1">
          <a:off x="22876669" y="3157535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44649</xdr:colOff>
      <xdr:row>4</xdr:row>
      <xdr:rowOff>1577579</xdr:rowOff>
    </xdr:from>
    <xdr:to>
      <xdr:col>5</xdr:col>
      <xdr:colOff>294681</xdr:colOff>
      <xdr:row>4</xdr:row>
      <xdr:rowOff>1779985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8778DC6-B212-458E-8E72-183B2268A81C}"/>
            </a:ext>
          </a:extLst>
        </xdr:cNvPr>
        <xdr:cNvSpPr/>
      </xdr:nvSpPr>
      <xdr:spPr>
        <a:xfrm rot="10800000" flipV="1">
          <a:off x="5417344" y="3452813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44648</xdr:colOff>
      <xdr:row>4</xdr:row>
      <xdr:rowOff>1592461</xdr:rowOff>
    </xdr:from>
    <xdr:to>
      <xdr:col>6</xdr:col>
      <xdr:colOff>294680</xdr:colOff>
      <xdr:row>4</xdr:row>
      <xdr:rowOff>1794867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A797721A-135C-4843-A8C9-1029330484F5}"/>
            </a:ext>
          </a:extLst>
        </xdr:cNvPr>
        <xdr:cNvSpPr/>
      </xdr:nvSpPr>
      <xdr:spPr>
        <a:xfrm rot="10800000" flipV="1">
          <a:off x="5729882" y="3467695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44649</xdr:colOff>
      <xdr:row>5</xdr:row>
      <xdr:rowOff>342301</xdr:rowOff>
    </xdr:from>
    <xdr:to>
      <xdr:col>7</xdr:col>
      <xdr:colOff>285156</xdr:colOff>
      <xdr:row>5</xdr:row>
      <xdr:rowOff>544707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9FB30F7-30C3-4F74-842B-EE7A0F660928}"/>
            </a:ext>
          </a:extLst>
        </xdr:cNvPr>
        <xdr:cNvSpPr/>
      </xdr:nvSpPr>
      <xdr:spPr>
        <a:xfrm rot="10800000" flipV="1">
          <a:off x="6042422" y="4345778"/>
          <a:ext cx="240507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21166</xdr:colOff>
      <xdr:row>11</xdr:row>
      <xdr:rowOff>23811</xdr:rowOff>
    </xdr:from>
    <xdr:to>
      <xdr:col>7</xdr:col>
      <xdr:colOff>295510</xdr:colOff>
      <xdr:row>11</xdr:row>
      <xdr:rowOff>239178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DCDB53-8182-49BE-8D06-FFF5CFDE4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8104" y="6012655"/>
          <a:ext cx="274344" cy="215367"/>
        </a:xfrm>
        <a:prstGeom prst="rect">
          <a:avLst/>
        </a:prstGeom>
      </xdr:spPr>
    </xdr:pic>
    <xdr:clientData/>
  </xdr:twoCellAnchor>
  <xdr:twoCellAnchor>
    <xdr:from>
      <xdr:col>7</xdr:col>
      <xdr:colOff>40821</xdr:colOff>
      <xdr:row>7</xdr:row>
      <xdr:rowOff>136070</xdr:rowOff>
    </xdr:from>
    <xdr:to>
      <xdr:col>7</xdr:col>
      <xdr:colOff>281328</xdr:colOff>
      <xdr:row>7</xdr:row>
      <xdr:rowOff>338476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9FAAFE13-E729-4583-B414-B2E589A039C8}"/>
            </a:ext>
          </a:extLst>
        </xdr:cNvPr>
        <xdr:cNvSpPr/>
      </xdr:nvSpPr>
      <xdr:spPr>
        <a:xfrm rot="10800000" flipV="1">
          <a:off x="6027964" y="5252356"/>
          <a:ext cx="240507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394609</xdr:colOff>
      <xdr:row>7</xdr:row>
      <xdr:rowOff>54428</xdr:rowOff>
    </xdr:from>
    <xdr:to>
      <xdr:col>21</xdr:col>
      <xdr:colOff>644641</xdr:colOff>
      <xdr:row>7</xdr:row>
      <xdr:rowOff>256834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FC7CE77-79FB-4BA9-AC5C-F35C4E56EA42}"/>
            </a:ext>
          </a:extLst>
        </xdr:cNvPr>
        <xdr:cNvSpPr/>
      </xdr:nvSpPr>
      <xdr:spPr>
        <a:xfrm rot="10800000" flipV="1">
          <a:off x="19335752" y="5170714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394607</xdr:colOff>
      <xdr:row>11</xdr:row>
      <xdr:rowOff>30616</xdr:rowOff>
    </xdr:from>
    <xdr:to>
      <xdr:col>21</xdr:col>
      <xdr:colOff>644639</xdr:colOff>
      <xdr:row>11</xdr:row>
      <xdr:rowOff>233022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FCAC5804-AD44-4551-8245-116B06376CFD}"/>
            </a:ext>
          </a:extLst>
        </xdr:cNvPr>
        <xdr:cNvSpPr/>
      </xdr:nvSpPr>
      <xdr:spPr>
        <a:xfrm rot="10800000" flipV="1">
          <a:off x="19289826" y="6019460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163295</xdr:colOff>
      <xdr:row>4</xdr:row>
      <xdr:rowOff>2039831</xdr:rowOff>
    </xdr:from>
    <xdr:to>
      <xdr:col>22</xdr:col>
      <xdr:colOff>427878</xdr:colOff>
      <xdr:row>4</xdr:row>
      <xdr:rowOff>2251498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8421781" y="393141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1931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55507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56038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8800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52657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557450</xdr:colOff>
      <xdr:row>4</xdr:row>
      <xdr:rowOff>2028141</xdr:rowOff>
    </xdr:from>
    <xdr:to>
      <xdr:col>21</xdr:col>
      <xdr:colOff>822033</xdr:colOff>
      <xdr:row>4</xdr:row>
      <xdr:rowOff>2239808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0150375" y="392361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zoomScale="80" zoomScaleNormal="80" zoomScaleSheetLayoutView="80" workbookViewId="0">
      <selection activeCell="C10" sqref="C10"/>
    </sheetView>
  </sheetViews>
  <sheetFormatPr defaultRowHeight="21"/>
  <cols>
    <col min="1" max="1" width="8.7109375" style="58" customWidth="1"/>
    <col min="2" max="2" width="45.7109375" style="71" customWidth="1"/>
    <col min="3" max="3" width="18.5703125" style="49" bestFit="1" customWidth="1"/>
    <col min="4" max="4" width="16.42578125" style="49" bestFit="1" customWidth="1"/>
    <col min="5" max="5" width="13" style="65" customWidth="1"/>
    <col min="6" max="6" width="38.7109375" style="59" customWidth="1"/>
    <col min="7" max="7" width="19.28515625" style="60" customWidth="1"/>
    <col min="8" max="8" width="35.7109375" style="61" customWidth="1"/>
    <col min="9" max="9" width="11" style="62" bestFit="1" customWidth="1"/>
    <col min="10" max="10" width="18.7109375" style="63" customWidth="1"/>
    <col min="11" max="11" width="14.7109375" style="64" customWidth="1"/>
    <col min="12" max="12" width="14.42578125" style="65" customWidth="1"/>
    <col min="13" max="13" width="15.7109375" style="1" customWidth="1"/>
  </cols>
  <sheetData>
    <row r="1" spans="1:13" s="52" customFormat="1" ht="28.5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56" t="s">
        <v>31</v>
      </c>
    </row>
    <row r="2" spans="1:13" s="53" customFormat="1" ht="28.5">
      <c r="A2" s="191" t="s">
        <v>93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"/>
    </row>
    <row r="3" spans="1:13" s="53" customFormat="1" ht="28.5">
      <c r="A3" s="191" t="s">
        <v>54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"/>
    </row>
    <row r="4" spans="1:13" s="53" customFormat="1" ht="28.5">
      <c r="A4" s="193" t="s">
        <v>95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"/>
    </row>
    <row r="5" spans="1:13" s="54" customFormat="1" ht="73.5" customHeight="1">
      <c r="A5" s="75" t="s">
        <v>32</v>
      </c>
      <c r="B5" s="76" t="s">
        <v>33</v>
      </c>
      <c r="C5" s="76" t="s">
        <v>41</v>
      </c>
      <c r="D5" s="75" t="s">
        <v>34</v>
      </c>
      <c r="E5" s="76" t="s">
        <v>35</v>
      </c>
      <c r="F5" s="195" t="s">
        <v>36</v>
      </c>
      <c r="G5" s="196"/>
      <c r="H5" s="197" t="s">
        <v>37</v>
      </c>
      <c r="I5" s="198"/>
      <c r="J5" s="76" t="s">
        <v>42</v>
      </c>
      <c r="K5" s="197" t="s">
        <v>43</v>
      </c>
      <c r="L5" s="198"/>
      <c r="M5" s="98" t="s">
        <v>56</v>
      </c>
    </row>
    <row r="6" spans="1:13" s="114" customFormat="1" ht="39.950000000000003" customHeight="1">
      <c r="A6" s="185">
        <v>1</v>
      </c>
      <c r="B6" s="199" t="s">
        <v>57</v>
      </c>
      <c r="C6" s="95">
        <f>1592500/1000000</f>
        <v>1.5925</v>
      </c>
      <c r="D6" s="95">
        <f>1610148.95/1000000</f>
        <v>1.6101489499999999</v>
      </c>
      <c r="E6" s="70" t="s">
        <v>47</v>
      </c>
      <c r="F6" s="111" t="s">
        <v>60</v>
      </c>
      <c r="G6" s="115">
        <f>1550000/1000000</f>
        <v>1.55</v>
      </c>
      <c r="H6" s="111" t="s">
        <v>60</v>
      </c>
      <c r="I6" s="115">
        <f>1550000/1000000</f>
        <v>1.55</v>
      </c>
      <c r="J6" s="187" t="s">
        <v>48</v>
      </c>
      <c r="K6" s="70" t="s">
        <v>62</v>
      </c>
      <c r="L6" s="97" t="s">
        <v>63</v>
      </c>
      <c r="M6" s="98"/>
    </row>
    <row r="7" spans="1:13" s="114" customFormat="1" ht="39.950000000000003" customHeight="1">
      <c r="A7" s="186"/>
      <c r="B7" s="200"/>
      <c r="C7" s="95"/>
      <c r="D7" s="95"/>
      <c r="E7" s="70"/>
      <c r="F7" s="111" t="s">
        <v>61</v>
      </c>
      <c r="G7" s="115">
        <f>1550148/1000000</f>
        <v>1.5501480000000001</v>
      </c>
      <c r="H7" s="113"/>
      <c r="I7" s="113"/>
      <c r="J7" s="188"/>
      <c r="K7" s="113"/>
      <c r="L7" s="113"/>
      <c r="M7" s="98"/>
    </row>
    <row r="8" spans="1:13" s="96" customFormat="1" ht="80.099999999999994" customHeight="1">
      <c r="A8" s="67">
        <v>2</v>
      </c>
      <c r="B8" s="23" t="s">
        <v>101</v>
      </c>
      <c r="C8" s="180">
        <f>180500000/1000000</f>
        <v>180.5</v>
      </c>
      <c r="D8" s="181">
        <f>188997000/1000000</f>
        <v>188.99700000000001</v>
      </c>
      <c r="E8" s="67" t="s">
        <v>47</v>
      </c>
      <c r="F8" s="182" t="s">
        <v>69</v>
      </c>
      <c r="G8" s="183">
        <f>172000000/1000000</f>
        <v>172</v>
      </c>
      <c r="H8" s="29" t="s">
        <v>69</v>
      </c>
      <c r="I8" s="180">
        <f>172000000/1000000</f>
        <v>172</v>
      </c>
      <c r="J8" s="184" t="s">
        <v>68</v>
      </c>
      <c r="K8" s="67" t="s">
        <v>67</v>
      </c>
      <c r="L8" s="68">
        <v>243322</v>
      </c>
      <c r="M8" s="29"/>
    </row>
  </sheetData>
  <mergeCells count="10">
    <mergeCell ref="A6:A7"/>
    <mergeCell ref="J6:J7"/>
    <mergeCell ref="A1:L1"/>
    <mergeCell ref="A2:L2"/>
    <mergeCell ref="A3:L3"/>
    <mergeCell ref="A4:L4"/>
    <mergeCell ref="F5:G5"/>
    <mergeCell ref="H5:I5"/>
    <mergeCell ref="K5:L5"/>
    <mergeCell ref="B6:B7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1"/>
  <sheetViews>
    <sheetView topLeftCell="C1" zoomScale="80" zoomScaleNormal="80" workbookViewId="0">
      <selection activeCell="P19" sqref="P19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6.7109375" style="4" customWidth="1"/>
    <col min="15" max="15" width="12.140625" style="4" bestFit="1" customWidth="1"/>
    <col min="16" max="16" width="11.85546875" style="4" bestFit="1" customWidth="1"/>
    <col min="17" max="17" width="16.140625" style="4" customWidth="1"/>
    <col min="18" max="18" width="10.85546875" style="4" bestFit="1" customWidth="1"/>
    <col min="19" max="19" width="18.5703125" style="4" bestFit="1" customWidth="1"/>
    <col min="20" max="20" width="13.28515625" style="4" customWidth="1"/>
    <col min="21" max="21" width="21.5703125" style="5" customWidth="1"/>
    <col min="22" max="22" width="14.7109375" style="74" customWidth="1"/>
    <col min="23" max="23" width="9" style="1" customWidth="1"/>
    <col min="24" max="24" width="10.42578125" style="1" customWidth="1"/>
    <col min="25" max="25" width="20.7109375" style="1" customWidth="1"/>
    <col min="26" max="26" width="30.7109375" style="1" customWidth="1"/>
    <col min="27" max="16384" width="9.140625" style="1"/>
  </cols>
  <sheetData>
    <row r="1" spans="1:26" ht="33" customHeight="1">
      <c r="A1" s="205" t="s">
        <v>96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6" ht="66" customHeight="1">
      <c r="A2" s="206" t="s">
        <v>97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99"/>
    </row>
    <row r="3" spans="1:26" ht="26.25" customHeight="1">
      <c r="A3" s="204" t="s">
        <v>0</v>
      </c>
      <c r="B3" s="203" t="s">
        <v>1</v>
      </c>
      <c r="C3" s="203" t="s">
        <v>49</v>
      </c>
      <c r="D3" s="208" t="s">
        <v>2</v>
      </c>
      <c r="E3" s="209" t="s">
        <v>3</v>
      </c>
      <c r="F3" s="209" t="s">
        <v>4</v>
      </c>
      <c r="G3" s="209" t="s">
        <v>5</v>
      </c>
      <c r="H3" s="209" t="s">
        <v>6</v>
      </c>
      <c r="I3" s="201" t="s">
        <v>8</v>
      </c>
      <c r="J3" s="201"/>
      <c r="K3" s="201"/>
      <c r="L3" s="201"/>
      <c r="M3" s="201"/>
      <c r="N3" s="201"/>
      <c r="O3" s="201"/>
      <c r="P3" s="201"/>
      <c r="Q3" s="201" t="s">
        <v>9</v>
      </c>
      <c r="R3" s="201"/>
      <c r="S3" s="201"/>
      <c r="T3" s="201"/>
      <c r="U3" s="202" t="s">
        <v>11</v>
      </c>
      <c r="V3" s="202"/>
      <c r="W3" s="202"/>
      <c r="X3" s="202"/>
      <c r="Y3" s="202"/>
      <c r="Z3" s="99"/>
    </row>
    <row r="4" spans="1:26" s="3" customFormat="1" ht="24" customHeight="1">
      <c r="A4" s="204"/>
      <c r="B4" s="203"/>
      <c r="C4" s="203"/>
      <c r="D4" s="208"/>
      <c r="E4" s="209"/>
      <c r="F4" s="209"/>
      <c r="G4" s="209"/>
      <c r="H4" s="209"/>
      <c r="I4" s="203" t="s">
        <v>17</v>
      </c>
      <c r="J4" s="203" t="s">
        <v>50</v>
      </c>
      <c r="K4" s="203" t="s">
        <v>12</v>
      </c>
      <c r="L4" s="203" t="s">
        <v>13</v>
      </c>
      <c r="M4" s="203" t="s">
        <v>14</v>
      </c>
      <c r="N4" s="119" t="s">
        <v>64</v>
      </c>
      <c r="O4" s="203" t="s">
        <v>19</v>
      </c>
      <c r="P4" s="203" t="s">
        <v>15</v>
      </c>
      <c r="Q4" s="203" t="s">
        <v>29</v>
      </c>
      <c r="R4" s="203" t="s">
        <v>51</v>
      </c>
      <c r="S4" s="203" t="s">
        <v>52</v>
      </c>
      <c r="T4" s="203" t="s">
        <v>21</v>
      </c>
      <c r="U4" s="203" t="s">
        <v>23</v>
      </c>
      <c r="V4" s="210" t="s">
        <v>10</v>
      </c>
      <c r="W4" s="210"/>
      <c r="X4" s="203" t="s">
        <v>38</v>
      </c>
      <c r="Y4" s="203"/>
      <c r="Z4" s="29"/>
    </row>
    <row r="5" spans="1:26" s="3" customFormat="1" ht="168">
      <c r="A5" s="204"/>
      <c r="B5" s="203"/>
      <c r="C5" s="203"/>
      <c r="D5" s="208"/>
      <c r="E5" s="209"/>
      <c r="F5" s="209"/>
      <c r="G5" s="209"/>
      <c r="H5" s="209"/>
      <c r="I5" s="204"/>
      <c r="J5" s="203"/>
      <c r="K5" s="203"/>
      <c r="L5" s="203"/>
      <c r="M5" s="203"/>
      <c r="N5" s="120" t="s">
        <v>65</v>
      </c>
      <c r="O5" s="203"/>
      <c r="P5" s="203"/>
      <c r="Q5" s="203"/>
      <c r="R5" s="203"/>
      <c r="S5" s="203"/>
      <c r="T5" s="203"/>
      <c r="U5" s="203"/>
      <c r="V5" s="100" t="s">
        <v>53</v>
      </c>
      <c r="W5" s="100" t="s">
        <v>30</v>
      </c>
      <c r="X5" s="100" t="s">
        <v>44</v>
      </c>
      <c r="Y5" s="100" t="s">
        <v>45</v>
      </c>
      <c r="Z5" s="29"/>
    </row>
    <row r="6" spans="1:26" s="3" customFormat="1" ht="63">
      <c r="A6" s="98">
        <v>1</v>
      </c>
      <c r="B6" s="112" t="s">
        <v>57</v>
      </c>
      <c r="C6" s="95">
        <f>1592500/1000000</f>
        <v>1.5925</v>
      </c>
      <c r="D6" s="101"/>
      <c r="E6" s="102"/>
      <c r="F6" s="102"/>
      <c r="G6" s="102"/>
      <c r="H6" s="102"/>
      <c r="I6" s="103">
        <v>243162</v>
      </c>
      <c r="J6" s="95">
        <f>1610148.95/1000000</f>
        <v>1.6101489499999999</v>
      </c>
      <c r="K6" s="94">
        <v>44859</v>
      </c>
      <c r="L6" s="94">
        <v>44865</v>
      </c>
      <c r="M6" s="70" t="s">
        <v>59</v>
      </c>
      <c r="N6" s="70" t="s">
        <v>59</v>
      </c>
      <c r="O6" s="70" t="s">
        <v>59</v>
      </c>
      <c r="P6" s="70" t="s">
        <v>59</v>
      </c>
      <c r="Q6" s="70" t="s">
        <v>59</v>
      </c>
      <c r="R6" s="70" t="s">
        <v>59</v>
      </c>
      <c r="S6" s="70" t="s">
        <v>59</v>
      </c>
      <c r="T6" s="70" t="s">
        <v>59</v>
      </c>
      <c r="U6" s="70" t="s">
        <v>59</v>
      </c>
      <c r="V6" s="70" t="s">
        <v>59</v>
      </c>
      <c r="W6" s="70" t="s">
        <v>59</v>
      </c>
      <c r="X6" s="70" t="s">
        <v>59</v>
      </c>
      <c r="Y6" s="70" t="s">
        <v>59</v>
      </c>
      <c r="Z6" s="118" t="s">
        <v>58</v>
      </c>
    </row>
    <row r="7" spans="1:26" s="3" customFormat="1" ht="9.9499999999999993" customHeight="1">
      <c r="A7" s="98"/>
      <c r="B7" s="112"/>
      <c r="C7" s="95"/>
      <c r="D7" s="116"/>
      <c r="E7" s="117"/>
      <c r="F7" s="117"/>
      <c r="G7" s="117"/>
      <c r="H7" s="117"/>
      <c r="I7" s="103"/>
      <c r="J7" s="95"/>
      <c r="K7" s="94"/>
      <c r="L7" s="94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29"/>
    </row>
    <row r="8" spans="1:26" s="3" customFormat="1" ht="21" customHeight="1">
      <c r="A8" s="130"/>
      <c r="B8" s="112" t="s">
        <v>71</v>
      </c>
      <c r="C8" s="131">
        <f>1592500/1000000</f>
        <v>1.5925</v>
      </c>
      <c r="D8" s="132"/>
      <c r="E8" s="133"/>
      <c r="F8" s="133"/>
      <c r="G8" s="133"/>
      <c r="H8" s="133"/>
      <c r="I8" s="134">
        <v>243162</v>
      </c>
      <c r="J8" s="131">
        <f>1610148.95/1000000</f>
        <v>1.6101489499999999</v>
      </c>
      <c r="K8" s="135">
        <v>44859</v>
      </c>
      <c r="L8" s="135">
        <v>44880</v>
      </c>
      <c r="M8" s="136">
        <v>24083</v>
      </c>
      <c r="N8" s="165" t="s">
        <v>73</v>
      </c>
      <c r="O8" s="135">
        <v>44939</v>
      </c>
      <c r="P8" s="135">
        <v>45062</v>
      </c>
      <c r="Q8" s="123" t="s">
        <v>74</v>
      </c>
      <c r="R8" s="131">
        <f>1550000/1000000</f>
        <v>1.55</v>
      </c>
      <c r="S8" s="137" t="s">
        <v>59</v>
      </c>
      <c r="T8" s="137" t="s">
        <v>59</v>
      </c>
      <c r="U8" s="123" t="s">
        <v>77</v>
      </c>
      <c r="V8" s="131"/>
      <c r="W8" s="137" t="s">
        <v>59</v>
      </c>
      <c r="X8" s="131">
        <f>155000/1000000</f>
        <v>0.155</v>
      </c>
      <c r="Y8" s="172" t="s">
        <v>76</v>
      </c>
      <c r="Z8" s="121"/>
    </row>
    <row r="9" spans="1:26" s="3" customFormat="1" ht="21" customHeight="1">
      <c r="A9" s="157"/>
      <c r="B9" s="129" t="s">
        <v>70</v>
      </c>
      <c r="C9" s="158"/>
      <c r="D9" s="154"/>
      <c r="E9" s="153"/>
      <c r="F9" s="153"/>
      <c r="G9" s="153"/>
      <c r="H9" s="153"/>
      <c r="I9" s="159"/>
      <c r="J9" s="158"/>
      <c r="K9" s="160"/>
      <c r="L9" s="160"/>
      <c r="M9" s="161"/>
      <c r="N9" s="163" t="s">
        <v>66</v>
      </c>
      <c r="O9" s="160"/>
      <c r="P9" s="160"/>
      <c r="Q9" s="163" t="s">
        <v>75</v>
      </c>
      <c r="R9" s="158"/>
      <c r="S9" s="162"/>
      <c r="T9" s="162"/>
      <c r="U9" s="167"/>
      <c r="V9" s="158"/>
      <c r="W9" s="162"/>
      <c r="X9" s="158">
        <f>620000/1000000</f>
        <v>0.62</v>
      </c>
      <c r="Y9" s="167" t="s">
        <v>78</v>
      </c>
      <c r="Z9" s="164"/>
    </row>
    <row r="10" spans="1:26" s="3" customFormat="1" ht="21" customHeight="1">
      <c r="A10" s="157"/>
      <c r="B10" s="129" t="s">
        <v>72</v>
      </c>
      <c r="C10" s="158"/>
      <c r="D10" s="154"/>
      <c r="E10" s="153"/>
      <c r="F10" s="153"/>
      <c r="G10" s="153"/>
      <c r="H10" s="153"/>
      <c r="I10" s="159"/>
      <c r="J10" s="158"/>
      <c r="K10" s="160"/>
      <c r="L10" s="160"/>
      <c r="M10" s="161"/>
      <c r="N10" s="173" t="s">
        <v>89</v>
      </c>
      <c r="O10" s="160"/>
      <c r="P10" s="160"/>
      <c r="Q10" s="163"/>
      <c r="R10" s="158"/>
      <c r="S10" s="162"/>
      <c r="T10" s="162"/>
      <c r="U10" s="163"/>
      <c r="V10" s="158"/>
      <c r="W10" s="162"/>
      <c r="X10" s="162"/>
      <c r="Y10" s="162"/>
      <c r="Z10" s="164"/>
    </row>
    <row r="11" spans="1:26" s="3" customFormat="1" ht="21" customHeight="1">
      <c r="A11" s="138"/>
      <c r="B11" s="139"/>
      <c r="C11" s="140"/>
      <c r="D11" s="141"/>
      <c r="E11" s="142"/>
      <c r="F11" s="142"/>
      <c r="G11" s="142"/>
      <c r="H11" s="142"/>
      <c r="I11" s="143"/>
      <c r="J11" s="140"/>
      <c r="K11" s="144"/>
      <c r="L11" s="144"/>
      <c r="M11" s="145"/>
      <c r="N11" s="174"/>
      <c r="O11" s="144"/>
      <c r="P11" s="144"/>
      <c r="Q11" s="124"/>
      <c r="R11" s="140"/>
      <c r="S11" s="146"/>
      <c r="T11" s="146"/>
      <c r="U11" s="124"/>
      <c r="V11" s="140"/>
      <c r="W11" s="146"/>
      <c r="X11" s="146"/>
      <c r="Y11" s="146"/>
      <c r="Z11" s="18"/>
    </row>
    <row r="12" spans="1:26" s="3" customFormat="1">
      <c r="A12" s="148">
        <v>2</v>
      </c>
      <c r="B12" s="147" t="s">
        <v>86</v>
      </c>
      <c r="C12" s="155">
        <f>180500000/1000000</f>
        <v>180.5</v>
      </c>
      <c r="D12" s="149"/>
      <c r="E12" s="150"/>
      <c r="F12" s="150"/>
      <c r="G12" s="150"/>
      <c r="H12" s="150"/>
      <c r="I12" s="134">
        <v>243162</v>
      </c>
      <c r="J12" s="131">
        <f>188997000/1000000</f>
        <v>188.99700000000001</v>
      </c>
      <c r="K12" s="135">
        <v>44844</v>
      </c>
      <c r="L12" s="135">
        <v>44860</v>
      </c>
      <c r="M12" s="135">
        <v>44897</v>
      </c>
      <c r="N12" s="56" t="s">
        <v>79</v>
      </c>
      <c r="O12" s="151">
        <v>243322</v>
      </c>
      <c r="P12" s="151">
        <v>243930</v>
      </c>
      <c r="Q12" s="56" t="s">
        <v>81</v>
      </c>
      <c r="R12" s="152">
        <f>172000000/1000000</f>
        <v>172</v>
      </c>
      <c r="S12" s="55" t="s">
        <v>59</v>
      </c>
      <c r="T12" s="55" t="s">
        <v>59</v>
      </c>
      <c r="U12" s="56" t="s">
        <v>84</v>
      </c>
      <c r="V12" s="55"/>
      <c r="W12" s="55" t="s">
        <v>59</v>
      </c>
      <c r="X12" s="122">
        <f>1720000/1000000</f>
        <v>1.72</v>
      </c>
      <c r="Y12" s="172" t="s">
        <v>90</v>
      </c>
      <c r="Z12" s="29"/>
    </row>
    <row r="13" spans="1:26" s="3" customFormat="1">
      <c r="A13" s="166"/>
      <c r="B13" s="147" t="s">
        <v>87</v>
      </c>
      <c r="C13" s="126"/>
      <c r="D13" s="127"/>
      <c r="E13" s="128"/>
      <c r="F13" s="128"/>
      <c r="G13" s="128"/>
      <c r="H13" s="128"/>
      <c r="I13" s="125"/>
      <c r="J13" s="126"/>
      <c r="K13" s="126"/>
      <c r="L13" s="126"/>
      <c r="M13" s="126"/>
      <c r="N13" s="56" t="s">
        <v>80</v>
      </c>
      <c r="O13" s="126"/>
      <c r="P13" s="126"/>
      <c r="Q13" s="56" t="s">
        <v>82</v>
      </c>
      <c r="R13" s="126"/>
      <c r="S13" s="126"/>
      <c r="T13" s="126"/>
      <c r="U13" s="56" t="s">
        <v>85</v>
      </c>
      <c r="V13" s="126"/>
      <c r="W13" s="126"/>
      <c r="X13" s="122">
        <f>2580000/1000000</f>
        <v>2.58</v>
      </c>
      <c r="Y13" s="172" t="s">
        <v>91</v>
      </c>
      <c r="Z13" s="29"/>
    </row>
    <row r="14" spans="1:26" s="3" customFormat="1">
      <c r="A14" s="166"/>
      <c r="B14" s="147"/>
      <c r="C14" s="126"/>
      <c r="D14" s="127"/>
      <c r="E14" s="128"/>
      <c r="F14" s="128"/>
      <c r="G14" s="128"/>
      <c r="H14" s="128"/>
      <c r="I14" s="125"/>
      <c r="J14" s="126"/>
      <c r="K14" s="126"/>
      <c r="L14" s="126"/>
      <c r="M14" s="126"/>
      <c r="N14" s="175" t="s">
        <v>88</v>
      </c>
      <c r="O14" s="126"/>
      <c r="P14" s="126"/>
      <c r="Q14" s="56" t="s">
        <v>83</v>
      </c>
      <c r="R14" s="126"/>
      <c r="S14" s="126"/>
      <c r="T14" s="126"/>
      <c r="U14" s="126"/>
      <c r="V14" s="126"/>
      <c r="W14" s="126"/>
      <c r="X14" s="122">
        <f t="shared" ref="X14" si="0">1720000/1000000</f>
        <v>1.72</v>
      </c>
      <c r="Y14" s="172" t="s">
        <v>92</v>
      </c>
      <c r="Z14" s="29"/>
    </row>
    <row r="15" spans="1:26" s="3" customFormat="1">
      <c r="A15" s="169"/>
      <c r="B15" s="147"/>
      <c r="C15" s="168"/>
      <c r="D15" s="170"/>
      <c r="E15" s="171"/>
      <c r="F15" s="171"/>
      <c r="G15" s="171"/>
      <c r="H15" s="171"/>
      <c r="I15" s="169"/>
      <c r="J15" s="168"/>
      <c r="K15" s="168"/>
      <c r="L15" s="168"/>
      <c r="M15" s="168"/>
      <c r="N15" s="175"/>
      <c r="O15" s="168"/>
      <c r="P15" s="168"/>
      <c r="Q15" s="56"/>
      <c r="R15" s="168"/>
      <c r="S15" s="168"/>
      <c r="T15" s="168"/>
      <c r="U15" s="168"/>
      <c r="V15" s="168"/>
      <c r="W15" s="168"/>
      <c r="X15" s="122">
        <f>4300000/1000000</f>
        <v>4.3</v>
      </c>
      <c r="Y15" s="172" t="s">
        <v>94</v>
      </c>
      <c r="Z15" s="29"/>
    </row>
    <row r="16" spans="1:26" s="3" customFormat="1">
      <c r="A16" s="169"/>
      <c r="B16" s="147"/>
      <c r="C16" s="168"/>
      <c r="D16" s="170"/>
      <c r="E16" s="171"/>
      <c r="F16" s="171"/>
      <c r="G16" s="171"/>
      <c r="H16" s="171"/>
      <c r="I16" s="169"/>
      <c r="J16" s="168"/>
      <c r="K16" s="168"/>
      <c r="L16" s="168"/>
      <c r="M16" s="168"/>
      <c r="N16" s="175"/>
      <c r="O16" s="168"/>
      <c r="P16" s="168"/>
      <c r="Q16" s="56"/>
      <c r="R16" s="168"/>
      <c r="S16" s="168"/>
      <c r="T16" s="168"/>
      <c r="U16" s="168"/>
      <c r="V16" s="168"/>
      <c r="W16" s="168"/>
      <c r="X16" s="122">
        <f>8600000/1000000</f>
        <v>8.6</v>
      </c>
      <c r="Y16" s="172" t="s">
        <v>99</v>
      </c>
      <c r="Z16" s="29"/>
    </row>
    <row r="17" spans="1:26" s="3" customFormat="1">
      <c r="A17" s="177"/>
      <c r="B17" s="147"/>
      <c r="C17" s="176"/>
      <c r="D17" s="178"/>
      <c r="E17" s="179"/>
      <c r="F17" s="179"/>
      <c r="G17" s="179"/>
      <c r="H17" s="179"/>
      <c r="I17" s="177"/>
      <c r="J17" s="176"/>
      <c r="K17" s="176"/>
      <c r="L17" s="176"/>
      <c r="M17" s="176"/>
      <c r="N17" s="175"/>
      <c r="O17" s="176"/>
      <c r="P17" s="176"/>
      <c r="Q17" s="56"/>
      <c r="R17" s="176"/>
      <c r="S17" s="176"/>
      <c r="T17" s="176"/>
      <c r="U17" s="176"/>
      <c r="V17" s="176"/>
      <c r="W17" s="176"/>
      <c r="X17" s="122">
        <f>8600000/1000000</f>
        <v>8.6</v>
      </c>
      <c r="Y17" s="172" t="s">
        <v>100</v>
      </c>
      <c r="Z17" s="29"/>
    </row>
    <row r="18" spans="1:26" s="3" customFormat="1">
      <c r="A18" s="177"/>
      <c r="B18" s="147"/>
      <c r="C18" s="176"/>
      <c r="D18" s="178"/>
      <c r="E18" s="179"/>
      <c r="F18" s="179"/>
      <c r="G18" s="179"/>
      <c r="H18" s="179"/>
      <c r="I18" s="177"/>
      <c r="J18" s="176"/>
      <c r="K18" s="176"/>
      <c r="L18" s="176"/>
      <c r="M18" s="176"/>
      <c r="N18" s="175"/>
      <c r="O18" s="176"/>
      <c r="P18" s="176"/>
      <c r="Q18" s="56"/>
      <c r="R18" s="176"/>
      <c r="S18" s="176"/>
      <c r="T18" s="176"/>
      <c r="U18" s="176"/>
      <c r="V18" s="176"/>
      <c r="W18" s="176"/>
      <c r="X18" s="122"/>
      <c r="Y18" s="172"/>
      <c r="Z18" s="29"/>
    </row>
    <row r="19" spans="1:26" s="3" customFormat="1">
      <c r="A19" s="177"/>
      <c r="B19" s="147"/>
      <c r="C19" s="176"/>
      <c r="D19" s="178"/>
      <c r="E19" s="179"/>
      <c r="F19" s="179"/>
      <c r="G19" s="179"/>
      <c r="H19" s="179"/>
      <c r="I19" s="177"/>
      <c r="J19" s="176"/>
      <c r="K19" s="176"/>
      <c r="L19" s="176"/>
      <c r="M19" s="176"/>
      <c r="N19" s="175"/>
      <c r="O19" s="176"/>
      <c r="P19" s="176"/>
      <c r="Q19" s="56"/>
      <c r="R19" s="176"/>
      <c r="S19" s="176"/>
      <c r="T19" s="176"/>
      <c r="U19" s="176"/>
      <c r="V19" s="176"/>
      <c r="W19" s="176"/>
      <c r="X19" s="122"/>
      <c r="Y19" s="172"/>
      <c r="Z19" s="29"/>
    </row>
    <row r="20" spans="1:26" s="3" customFormat="1">
      <c r="A20" s="177"/>
      <c r="B20" s="147"/>
      <c r="C20" s="176"/>
      <c r="D20" s="178"/>
      <c r="E20" s="179"/>
      <c r="F20" s="179"/>
      <c r="G20" s="179"/>
      <c r="H20" s="179"/>
      <c r="I20" s="177"/>
      <c r="J20" s="176"/>
      <c r="K20" s="176"/>
      <c r="L20" s="176"/>
      <c r="M20" s="176"/>
      <c r="N20" s="175"/>
      <c r="O20" s="176"/>
      <c r="P20" s="176"/>
      <c r="Q20" s="56"/>
      <c r="R20" s="176"/>
      <c r="S20" s="176"/>
      <c r="T20" s="176"/>
      <c r="U20" s="176"/>
      <c r="V20" s="176"/>
      <c r="W20" s="176"/>
      <c r="X20" s="180"/>
      <c r="Y20" s="111"/>
      <c r="Z20" s="29"/>
    </row>
    <row r="21" spans="1:26">
      <c r="E21" s="6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</sheetData>
  <mergeCells count="27"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V4:W4"/>
    <mergeCell ref="P4:P5"/>
    <mergeCell ref="Q4:Q5"/>
    <mergeCell ref="R4:R5"/>
    <mergeCell ref="Q3:T3"/>
    <mergeCell ref="U3:Y3"/>
    <mergeCell ref="I4:I5"/>
    <mergeCell ref="J4:J5"/>
    <mergeCell ref="K4:K5"/>
    <mergeCell ref="L4:L5"/>
    <mergeCell ref="M4:M5"/>
    <mergeCell ref="O4:O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2"/>
  <sheetViews>
    <sheetView zoomScale="80" zoomScaleNormal="80" workbookViewId="0">
      <selection activeCell="L19" sqref="L19"/>
    </sheetView>
  </sheetViews>
  <sheetFormatPr defaultColWidth="9.140625" defaultRowHeight="21"/>
  <cols>
    <col min="1" max="1" width="5.7109375" style="2" customWidth="1"/>
    <col min="2" max="2" width="35.42578125" style="5" customWidth="1"/>
    <col min="3" max="3" width="13" style="2" bestFit="1" customWidth="1"/>
    <col min="4" max="4" width="4.7109375" style="8" customWidth="1"/>
    <col min="5" max="6" width="4.7109375" style="7" customWidth="1"/>
    <col min="7" max="8" width="4.7109375" style="6" customWidth="1"/>
    <col min="9" max="9" width="11.85546875" style="4" customWidth="1"/>
    <col min="10" max="10" width="13" style="4" bestFit="1" customWidth="1"/>
    <col min="11" max="11" width="10.7109375" style="4" bestFit="1" customWidth="1"/>
    <col min="12" max="12" width="11.5703125" style="4" customWidth="1"/>
    <col min="13" max="13" width="10.7109375" style="73" customWidth="1"/>
    <col min="14" max="14" width="15.7109375" style="4" customWidth="1"/>
    <col min="15" max="15" width="13.28515625" style="4" customWidth="1"/>
    <col min="16" max="16" width="11.140625" style="4" bestFit="1" customWidth="1"/>
    <col min="17" max="17" width="24" style="4" customWidth="1"/>
    <col min="18" max="18" width="11.42578125" style="4" bestFit="1" customWidth="1"/>
    <col min="19" max="19" width="11.140625" style="4" bestFit="1" customWidth="1"/>
    <col min="20" max="20" width="10.85546875" style="4" bestFit="1" customWidth="1"/>
    <col min="21" max="21" width="26.42578125" style="5" customWidth="1"/>
    <col min="22" max="22" width="17.42578125" style="1" bestFit="1" customWidth="1"/>
    <col min="23" max="23" width="8.85546875" style="1" bestFit="1" customWidth="1"/>
    <col min="24" max="24" width="21.140625" style="1" bestFit="1" customWidth="1"/>
    <col min="25" max="25" width="16.42578125" style="1" customWidth="1"/>
    <col min="26" max="26" width="30.7109375" style="1" customWidth="1"/>
    <col min="27" max="16384" width="9.140625" style="1"/>
  </cols>
  <sheetData>
    <row r="1" spans="1:65" ht="33" customHeight="1">
      <c r="A1" s="205" t="s">
        <v>96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</row>
    <row r="2" spans="1:65" ht="66" customHeight="1">
      <c r="A2" s="206" t="s">
        <v>98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99"/>
    </row>
    <row r="3" spans="1:65" ht="26.25" customHeight="1">
      <c r="A3" s="204" t="s">
        <v>0</v>
      </c>
      <c r="B3" s="203" t="s">
        <v>1</v>
      </c>
      <c r="C3" s="203" t="s">
        <v>16</v>
      </c>
      <c r="D3" s="208" t="s">
        <v>2</v>
      </c>
      <c r="E3" s="209" t="s">
        <v>3</v>
      </c>
      <c r="F3" s="209" t="s">
        <v>4</v>
      </c>
      <c r="G3" s="209" t="s">
        <v>5</v>
      </c>
      <c r="H3" s="209" t="s">
        <v>6</v>
      </c>
      <c r="I3" s="201" t="s">
        <v>8</v>
      </c>
      <c r="J3" s="201"/>
      <c r="K3" s="201"/>
      <c r="L3" s="201"/>
      <c r="M3" s="201"/>
      <c r="N3" s="201"/>
      <c r="O3" s="201"/>
      <c r="P3" s="201"/>
      <c r="Q3" s="201" t="s">
        <v>9</v>
      </c>
      <c r="R3" s="201"/>
      <c r="S3" s="201"/>
      <c r="T3" s="201"/>
      <c r="U3" s="202" t="s">
        <v>11</v>
      </c>
      <c r="V3" s="202"/>
      <c r="W3" s="202"/>
      <c r="X3" s="202"/>
      <c r="Y3" s="202"/>
      <c r="Z3" s="99"/>
    </row>
    <row r="4" spans="1:65" s="3" customFormat="1" ht="24" customHeight="1">
      <c r="A4" s="204"/>
      <c r="B4" s="203"/>
      <c r="C4" s="203"/>
      <c r="D4" s="208"/>
      <c r="E4" s="209"/>
      <c r="F4" s="209"/>
      <c r="G4" s="209"/>
      <c r="H4" s="209"/>
      <c r="I4" s="203" t="s">
        <v>17</v>
      </c>
      <c r="J4" s="203" t="s">
        <v>18</v>
      </c>
      <c r="K4" s="203" t="s">
        <v>12</v>
      </c>
      <c r="L4" s="203" t="s">
        <v>13</v>
      </c>
      <c r="M4" s="203" t="s">
        <v>14</v>
      </c>
      <c r="N4" s="119" t="s">
        <v>64</v>
      </c>
      <c r="O4" s="203" t="s">
        <v>24</v>
      </c>
      <c r="P4" s="203" t="s">
        <v>15</v>
      </c>
      <c r="Q4" s="203" t="s">
        <v>29</v>
      </c>
      <c r="R4" s="203" t="s">
        <v>25</v>
      </c>
      <c r="S4" s="203" t="s">
        <v>26</v>
      </c>
      <c r="T4" s="203" t="s">
        <v>21</v>
      </c>
      <c r="U4" s="203" t="s">
        <v>23</v>
      </c>
      <c r="V4" s="210" t="s">
        <v>10</v>
      </c>
      <c r="W4" s="210"/>
      <c r="X4" s="203" t="s">
        <v>38</v>
      </c>
      <c r="Y4" s="203"/>
      <c r="Z4" s="29"/>
    </row>
    <row r="5" spans="1:65" s="3" customFormat="1" ht="187.5" customHeight="1">
      <c r="A5" s="204"/>
      <c r="B5" s="203"/>
      <c r="C5" s="203"/>
      <c r="D5" s="208"/>
      <c r="E5" s="209"/>
      <c r="F5" s="209"/>
      <c r="G5" s="209"/>
      <c r="H5" s="209"/>
      <c r="I5" s="204"/>
      <c r="J5" s="203"/>
      <c r="K5" s="203"/>
      <c r="L5" s="203"/>
      <c r="M5" s="203"/>
      <c r="N5" s="120" t="s">
        <v>65</v>
      </c>
      <c r="O5" s="203"/>
      <c r="P5" s="203"/>
      <c r="Q5" s="203"/>
      <c r="R5" s="203"/>
      <c r="S5" s="203"/>
      <c r="T5" s="203"/>
      <c r="U5" s="203"/>
      <c r="V5" s="100" t="s">
        <v>27</v>
      </c>
      <c r="W5" s="100" t="s">
        <v>30</v>
      </c>
      <c r="X5" s="100" t="s">
        <v>44</v>
      </c>
      <c r="Y5" s="100" t="s">
        <v>45</v>
      </c>
      <c r="Z5" s="29"/>
      <c r="AD5" s="9"/>
    </row>
    <row r="6" spans="1:65" s="3" customFormat="1" ht="21.95" customHeight="1">
      <c r="A6" s="67"/>
      <c r="B6" s="57"/>
      <c r="C6" s="89"/>
      <c r="D6" s="25"/>
      <c r="E6" s="26"/>
      <c r="F6" s="26"/>
      <c r="G6" s="26"/>
      <c r="H6" s="26"/>
      <c r="I6" s="103"/>
      <c r="J6" s="89"/>
      <c r="K6" s="94"/>
      <c r="L6" s="94"/>
      <c r="M6" s="94"/>
      <c r="N6" s="70"/>
      <c r="O6" s="94"/>
      <c r="P6" s="94"/>
      <c r="Q6" s="56"/>
      <c r="R6" s="89"/>
      <c r="S6" s="94"/>
      <c r="T6" s="94"/>
      <c r="U6" s="56"/>
      <c r="V6" s="89"/>
      <c r="W6" s="77"/>
      <c r="X6" s="89"/>
      <c r="Y6" s="68"/>
      <c r="Z6" s="29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</row>
    <row r="7" spans="1:65" s="3" customFormat="1" ht="21.95" customHeight="1">
      <c r="A7" s="67"/>
      <c r="B7" s="57"/>
      <c r="C7" s="80"/>
      <c r="D7" s="25"/>
      <c r="E7" s="26"/>
      <c r="F7" s="26"/>
      <c r="G7" s="26"/>
      <c r="H7" s="26"/>
      <c r="I7" s="29"/>
      <c r="J7" s="80"/>
      <c r="K7" s="29"/>
      <c r="L7" s="94"/>
      <c r="M7" s="67"/>
      <c r="N7" s="67"/>
      <c r="O7" s="67"/>
      <c r="P7" s="67"/>
      <c r="Q7" s="29"/>
      <c r="R7" s="29"/>
      <c r="S7" s="29"/>
      <c r="T7" s="29"/>
      <c r="U7" s="29"/>
      <c r="V7" s="89"/>
      <c r="W7" s="29"/>
      <c r="X7" s="29"/>
      <c r="Y7" s="29"/>
      <c r="Z7" s="23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</row>
    <row r="8" spans="1:65" s="3" customFormat="1" ht="21.95" customHeight="1">
      <c r="A8" s="67"/>
      <c r="B8" s="57"/>
      <c r="C8" s="80"/>
      <c r="D8" s="25"/>
      <c r="E8" s="26"/>
      <c r="F8" s="26"/>
      <c r="G8" s="26"/>
      <c r="H8" s="26"/>
      <c r="I8" s="29"/>
      <c r="J8" s="80"/>
      <c r="K8" s="29"/>
      <c r="L8" s="94"/>
      <c r="M8" s="67"/>
      <c r="N8" s="67"/>
      <c r="O8" s="69"/>
      <c r="P8" s="67"/>
      <c r="Q8" s="29"/>
      <c r="R8" s="29"/>
      <c r="S8" s="29"/>
      <c r="T8" s="29"/>
      <c r="U8" s="29"/>
      <c r="V8" s="89"/>
      <c r="W8" s="29"/>
      <c r="X8" s="29"/>
      <c r="Y8" s="29"/>
      <c r="Z8" s="23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</row>
    <row r="9" spans="1:65" s="3" customFormat="1" ht="21.95" customHeight="1">
      <c r="A9" s="67"/>
      <c r="B9" s="57"/>
      <c r="C9" s="80"/>
      <c r="D9" s="25"/>
      <c r="E9" s="26"/>
      <c r="F9" s="26"/>
      <c r="G9" s="26"/>
      <c r="H9" s="26"/>
      <c r="I9" s="29"/>
      <c r="J9" s="80"/>
      <c r="K9" s="29"/>
      <c r="L9" s="94"/>
      <c r="M9" s="67"/>
      <c r="N9" s="67"/>
      <c r="O9" s="67"/>
      <c r="P9" s="67"/>
      <c r="Q9" s="29"/>
      <c r="R9" s="29"/>
      <c r="S9" s="29"/>
      <c r="T9" s="29"/>
      <c r="U9" s="29"/>
      <c r="V9" s="29"/>
      <c r="W9" s="29"/>
      <c r="X9" s="29"/>
      <c r="Y9" s="29"/>
      <c r="Z9" s="23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</row>
    <row r="10" spans="1:65" s="3" customFormat="1" ht="21.95" customHeight="1">
      <c r="A10" s="67"/>
      <c r="B10" s="57"/>
      <c r="C10" s="89"/>
      <c r="D10" s="104"/>
      <c r="E10" s="26"/>
      <c r="F10" s="104"/>
      <c r="G10" s="26"/>
      <c r="H10" s="26"/>
      <c r="I10" s="103"/>
      <c r="J10" s="89"/>
      <c r="K10" s="94"/>
      <c r="L10" s="94"/>
      <c r="M10" s="94"/>
      <c r="N10" s="67"/>
      <c r="O10" s="94"/>
      <c r="P10" s="68"/>
      <c r="Q10" s="56"/>
      <c r="R10" s="89"/>
      <c r="S10" s="66"/>
      <c r="T10" s="66"/>
      <c r="U10" s="56"/>
      <c r="V10" s="89"/>
      <c r="W10" s="72"/>
      <c r="X10" s="89"/>
      <c r="Y10" s="68"/>
      <c r="Z10" s="29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</row>
    <row r="11" spans="1:65" s="3" customFormat="1" ht="21.95" customHeight="1">
      <c r="A11" s="67"/>
      <c r="B11" s="90"/>
      <c r="C11" s="91"/>
      <c r="D11" s="105"/>
      <c r="E11" s="78"/>
      <c r="F11" s="105"/>
      <c r="G11" s="78"/>
      <c r="H11" s="106"/>
      <c r="I11" s="79"/>
      <c r="J11" s="91"/>
      <c r="K11" s="79"/>
      <c r="L11" s="79"/>
      <c r="M11" s="67"/>
      <c r="N11" s="67"/>
      <c r="O11" s="67"/>
      <c r="P11" s="67"/>
      <c r="Q11" s="56"/>
      <c r="R11" s="29"/>
      <c r="S11" s="66"/>
      <c r="T11" s="66"/>
      <c r="U11" s="29"/>
      <c r="V11" s="89"/>
      <c r="W11" s="72"/>
      <c r="X11" s="29"/>
      <c r="Y11" s="66"/>
      <c r="Z11" s="29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</row>
    <row r="12" spans="1:65" s="87" customFormat="1" ht="20.25" customHeight="1">
      <c r="A12" s="83"/>
      <c r="B12" s="92"/>
      <c r="C12" s="93"/>
      <c r="D12" s="107"/>
      <c r="E12" s="81"/>
      <c r="F12" s="107"/>
      <c r="G12" s="81"/>
      <c r="H12" s="108"/>
      <c r="I12" s="82"/>
      <c r="J12" s="93"/>
      <c r="K12" s="82"/>
      <c r="L12" s="82"/>
      <c r="M12" s="84"/>
      <c r="N12" s="83"/>
      <c r="O12" s="69"/>
      <c r="P12" s="84"/>
      <c r="Q12" s="109"/>
      <c r="R12" s="85"/>
      <c r="S12" s="110"/>
      <c r="T12" s="110"/>
      <c r="U12" s="29"/>
      <c r="V12" s="89"/>
      <c r="W12" s="86"/>
      <c r="X12" s="85"/>
      <c r="Y12" s="110"/>
      <c r="Z12" s="29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</row>
  </sheetData>
  <mergeCells count="27">
    <mergeCell ref="K4:K5"/>
    <mergeCell ref="L4:L5"/>
    <mergeCell ref="M4:M5"/>
    <mergeCell ref="O4:O5"/>
    <mergeCell ref="V4:W4"/>
    <mergeCell ref="P4:P5"/>
    <mergeCell ref="Q4:Q5"/>
    <mergeCell ref="R4:R5"/>
    <mergeCell ref="S4:S5"/>
    <mergeCell ref="T4:T5"/>
    <mergeCell ref="U4:U5"/>
    <mergeCell ref="A1:X1"/>
    <mergeCell ref="A3:A5"/>
    <mergeCell ref="B3:B5"/>
    <mergeCell ref="C3:C5"/>
    <mergeCell ref="D3:D5"/>
    <mergeCell ref="E3:E5"/>
    <mergeCell ref="F3:F5"/>
    <mergeCell ref="G3:G5"/>
    <mergeCell ref="H3:H5"/>
    <mergeCell ref="U3:Y3"/>
    <mergeCell ref="X4:Y4"/>
    <mergeCell ref="A2:Y2"/>
    <mergeCell ref="I3:P3"/>
    <mergeCell ref="Q3:T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9"/>
  <sheetViews>
    <sheetView tabSelected="1" zoomScale="60" zoomScaleNormal="60" workbookViewId="0">
      <selection activeCell="A6" sqref="A6"/>
    </sheetView>
  </sheetViews>
  <sheetFormatPr defaultColWidth="9.140625" defaultRowHeight="21"/>
  <cols>
    <col min="1" max="1" width="5.7109375" style="2" customWidth="1"/>
    <col min="2" max="2" width="26.42578125" style="5" customWidth="1"/>
    <col min="3" max="3" width="10.42578125" style="2" bestFit="1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7" width="16.140625" style="4" customWidth="1"/>
    <col min="18" max="18" width="10.42578125" style="4" bestFit="1" customWidth="1"/>
    <col min="19" max="20" width="8.7109375" style="4" customWidth="1"/>
    <col min="21" max="21" width="15.28515625" style="5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>
      <c r="A1" s="205" t="s">
        <v>46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</row>
    <row r="2" spans="1:25" ht="93.75" customHeight="1" thickBot="1">
      <c r="A2" s="248" t="s">
        <v>55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50"/>
    </row>
    <row r="3" spans="1:25" ht="26.25" customHeight="1">
      <c r="A3" s="241" t="s">
        <v>0</v>
      </c>
      <c r="B3" s="243" t="s">
        <v>1</v>
      </c>
      <c r="C3" s="243" t="s">
        <v>16</v>
      </c>
      <c r="D3" s="245" t="s">
        <v>2</v>
      </c>
      <c r="E3" s="211" t="s">
        <v>3</v>
      </c>
      <c r="F3" s="211" t="s">
        <v>4</v>
      </c>
      <c r="G3" s="211" t="s">
        <v>5</v>
      </c>
      <c r="H3" s="214" t="s">
        <v>6</v>
      </c>
      <c r="I3" s="217" t="s">
        <v>8</v>
      </c>
      <c r="J3" s="218"/>
      <c r="K3" s="218"/>
      <c r="L3" s="218"/>
      <c r="M3" s="218"/>
      <c r="N3" s="218"/>
      <c r="O3" s="218"/>
      <c r="P3" s="219"/>
      <c r="Q3" s="220" t="s">
        <v>9</v>
      </c>
      <c r="R3" s="221"/>
      <c r="S3" s="221"/>
      <c r="T3" s="222"/>
      <c r="U3" s="229" t="s">
        <v>11</v>
      </c>
      <c r="V3" s="230"/>
      <c r="W3" s="230"/>
      <c r="X3" s="230"/>
      <c r="Y3" s="231"/>
    </row>
    <row r="4" spans="1:25" s="3" customFormat="1" ht="24" customHeight="1">
      <c r="A4" s="242"/>
      <c r="B4" s="244"/>
      <c r="C4" s="244"/>
      <c r="D4" s="246"/>
      <c r="E4" s="212"/>
      <c r="F4" s="212"/>
      <c r="G4" s="212"/>
      <c r="H4" s="215"/>
      <c r="I4" s="223" t="s">
        <v>17</v>
      </c>
      <c r="J4" s="225" t="s">
        <v>18</v>
      </c>
      <c r="K4" s="225" t="s">
        <v>12</v>
      </c>
      <c r="L4" s="225" t="s">
        <v>13</v>
      </c>
      <c r="M4" s="225" t="s">
        <v>14</v>
      </c>
      <c r="N4" s="225" t="s">
        <v>7</v>
      </c>
      <c r="O4" s="225" t="s">
        <v>19</v>
      </c>
      <c r="P4" s="234" t="s">
        <v>15</v>
      </c>
      <c r="Q4" s="236" t="s">
        <v>28</v>
      </c>
      <c r="R4" s="225" t="s">
        <v>20</v>
      </c>
      <c r="S4" s="225" t="s">
        <v>22</v>
      </c>
      <c r="T4" s="238" t="s">
        <v>21</v>
      </c>
      <c r="U4" s="223" t="s">
        <v>23</v>
      </c>
      <c r="V4" s="227" t="s">
        <v>10</v>
      </c>
      <c r="W4" s="228"/>
      <c r="X4" s="232" t="s">
        <v>38</v>
      </c>
      <c r="Y4" s="233"/>
    </row>
    <row r="5" spans="1:25" s="3" customFormat="1" ht="210.75" thickBot="1">
      <c r="A5" s="224"/>
      <c r="B5" s="226"/>
      <c r="C5" s="226"/>
      <c r="D5" s="247"/>
      <c r="E5" s="213"/>
      <c r="F5" s="213"/>
      <c r="G5" s="213"/>
      <c r="H5" s="216"/>
      <c r="I5" s="224"/>
      <c r="J5" s="226"/>
      <c r="K5" s="226"/>
      <c r="L5" s="226"/>
      <c r="M5" s="226"/>
      <c r="N5" s="226"/>
      <c r="O5" s="226"/>
      <c r="P5" s="235"/>
      <c r="Q5" s="237"/>
      <c r="R5" s="226"/>
      <c r="S5" s="226"/>
      <c r="T5" s="239"/>
      <c r="U5" s="240"/>
      <c r="V5" s="48" t="s">
        <v>27</v>
      </c>
      <c r="W5" s="48" t="s">
        <v>30</v>
      </c>
      <c r="X5" s="51" t="s">
        <v>39</v>
      </c>
      <c r="Y5" s="50" t="s">
        <v>40</v>
      </c>
    </row>
    <row r="6" spans="1:25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44"/>
      <c r="V19" s="42"/>
      <c r="W19" s="37"/>
      <c r="X19" s="37"/>
      <c r="Y19" s="43"/>
    </row>
  </sheetData>
  <mergeCells count="28"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  <mergeCell ref="Q3:T3"/>
    <mergeCell ref="I4:I5"/>
    <mergeCell ref="J4:J5"/>
    <mergeCell ref="K4:K5"/>
    <mergeCell ref="V4:W4"/>
    <mergeCell ref="U3:Y3"/>
    <mergeCell ref="X4:Y4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2023-03-10T09:05:32Z</cp:lastPrinted>
  <dcterms:created xsi:type="dcterms:W3CDTF">2018-10-03T07:36:52Z</dcterms:created>
  <dcterms:modified xsi:type="dcterms:W3CDTF">2024-08-24T07:46:12Z</dcterms:modified>
</cp:coreProperties>
</file>