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าศแผนการจัดซื้อจัดจ้างรายไตรมาส\แบบรายงาน สขร.1\งบประมาณ พ.ศ. 2567\"/>
    </mc:Choice>
  </mc:AlternateContent>
  <xr:revisionPtr revIDLastSave="0" documentId="13_ncr:1_{109D0DF9-45C4-4112-AA0A-E55265E43F74}" xr6:coauthVersionLast="36" xr6:coauthVersionMax="36" xr10:uidLastSave="{00000000-0000-0000-0000-000000000000}"/>
  <bookViews>
    <workbookView xWindow="0" yWindow="0" windowWidth="13380" windowHeight="10185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Z25" i="9" l="1"/>
  <c r="Z24" i="9" l="1"/>
  <c r="Z23" i="9"/>
  <c r="Z21" i="9" l="1"/>
  <c r="Z22" i="9"/>
  <c r="Z27" i="9" l="1"/>
  <c r="Z20" i="9" l="1"/>
  <c r="Z19" i="9"/>
  <c r="Z18" i="9"/>
  <c r="Z14" i="9"/>
  <c r="Z13" i="9"/>
  <c r="Z12" i="9"/>
  <c r="Z15" i="9"/>
  <c r="Z16" i="9"/>
  <c r="Z17" i="9"/>
  <c r="I7" i="11" l="1"/>
  <c r="G7" i="11"/>
  <c r="T27" i="9"/>
  <c r="J27" i="9" l="1"/>
  <c r="C27" i="9"/>
  <c r="Z11" i="9"/>
  <c r="Z10" i="9"/>
  <c r="Z9" i="9"/>
  <c r="Z8" i="9"/>
  <c r="Z7" i="9"/>
  <c r="Z6" i="9"/>
  <c r="T6" i="9"/>
  <c r="J6" i="9"/>
  <c r="C6" i="9"/>
  <c r="D7" i="11"/>
  <c r="C7" i="11"/>
  <c r="I6" i="11"/>
  <c r="G6" i="11"/>
  <c r="D6" i="11"/>
  <c r="C6" i="11"/>
</calcChain>
</file>

<file path=xl/sharedStrings.xml><?xml version="1.0" encoding="utf-8"?>
<sst xmlns="http://schemas.openxmlformats.org/spreadsheetml/2006/main" count="176" uniqueCount="101">
  <si>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</si>
  <si>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</si>
  <si>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</si>
  <si>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</si>
  <si>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</si>
  <si>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</si>
  <si>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</si>
  <si>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</si>
  <si>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</si>
  <si>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</si>
  <si>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</si>
  <si>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</si>
  <si>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</si>
  <si>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</si>
  <si>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</si>
  <si>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</si>
  <si>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</si>
  <si>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</si>
  <si>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</si>
  <si>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</si>
  <si>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</si>
  <si>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</si>
  <si>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</si>
  <si>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</si>
  <si>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</si>
  <si>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</si>
  <si>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</si>
  <si>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</si>
  <si>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</si>
  <si>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</si>
  <si>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</si>
  <si>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</si>
  <si>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</si>
  <si>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</si>
  <si>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</si>
  <si>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</si>
  <si>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</si>
  <si>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</si>
  <si>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</si>
  <si>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</si>
  <si>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</si>
  <si>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</si>
  <si>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</si>
  <si>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</si>
  <si>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</si>
  <si>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</si>
  <si>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</si>
  <si>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</si>
  <si>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</si>
  <si>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</si>
  <si>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</si>
  <si>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</si>
  <si>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</si>
  <si>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</si>
  <si>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ปรับปรุงห้องเรียนรวมชั้น 4 อาคารบริหาร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</si>
  <si>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</si>
  <si>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</si>
  <si>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</si>
  <si>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</si>
  <si>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</si>
  <si>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</si>
  <si>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</si>
  <si>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</si>
  <si>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</si>
  <si>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</si>
  <si>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</si>
  <si>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</si>
  <si>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</si>
  <si>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</si>
  <si>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</si>
  <si>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</si>
  <si>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</si>
  <si>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</si>
  <si>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</si>
  <si>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</si>
  <si>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</si>
  <si>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ต.ค.66</t>
  </si>
  <si>
    <t>หน่วยงาน  :  สำนักงานอธิการบดี กองงาน วิทยาเขตปราจีนบุรี</t>
  </si>
  <si>
    <t>งวดที่ 11 (18/4/2567)</t>
  </si>
  <si>
    <t>สรุปผลการดำเนินการจัดซื้อจัดจ้างเงินงบประมาณ ในรอบเดือนเมษายน</t>
  </si>
  <si>
    <t>บริษัท พิลิมคอร์ปอเรชั่น จำกัด</t>
  </si>
  <si>
    <t>สนอ.17/2566เลขที่คุมสัญญา660222024730</t>
  </si>
  <si>
    <t>เงินกันเหลื่อม</t>
  </si>
  <si>
    <t>งวดที่ 12 (27/5/2567)</t>
  </si>
  <si>
    <t>เล่มที่ 201 เลขที่ 25</t>
  </si>
  <si>
    <t>670614036613</t>
  </si>
  <si>
    <r>
      <rPr>
        <sz val="14"/>
        <color theme="1"/>
        <rFont val="TH SarabunPSK"/>
        <family val="2"/>
      </rPr>
      <t>เล่มที่ 201 เลขที่ 25</t>
    </r>
    <r>
      <rPr>
        <sz val="15"/>
        <color theme="1"/>
        <rFont val="TH SarabunPSK"/>
        <family val="2"/>
      </rPr>
      <t>เลขที่คุมสัญญา670614036613</t>
    </r>
  </si>
  <si>
    <t>ค่าครุภัณฑ์
  ในรอบเดือน พฤษภาคม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</si>
  <si>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</si>
  <si>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</si>
  <si>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บริษัท พิลิม</t>
  </si>
  <si>
    <t>คอร์ปอเรชั่น จำกัด</t>
  </si>
  <si>
    <t>งวดที่ 14 (4/7/2567)</t>
  </si>
  <si>
    <t>งวดที่ 15-16 (1/8/2567)</t>
  </si>
  <si>
    <t>งวดที่ 15-16 1/8/2567)</t>
  </si>
  <si>
    <t>012554400xxxx</t>
  </si>
  <si>
    <t>011555500xxxx</t>
  </si>
  <si>
    <t>วันที่  30 กันยายน 2567</t>
  </si>
  <si>
    <t>ค่าที่ดินและสิ่งก่อสร้าง
ในรอบเดือน กันยายน  2567 หน่วยงาน สำนักงานอธิการบดี กองงาน วิทยาเขตปราจีนบุรี</t>
  </si>
  <si>
    <t>งวดที่ 17 (19/9/2567)</t>
  </si>
  <si>
    <t>เงินงบประมาณแผ่นดิน-เงินเหลือจ่าย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</si>
</sst>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  <numFmt numFmtId="168" formatCode="0.000000"/>
    <numFmt numFmtId="169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vertical="top"/>
    </xf>
    <xf numFmtId="165" fontId="21" fillId="0" borderId="1" xfId="1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168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4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5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8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9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15" fontId="11" fillId="0" borderId="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166" fontId="11" fillId="2" borderId="19" xfId="0" applyNumberFormat="1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69" fontId="11" fillId="0" borderId="2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61850</xdr:colOff>
      <xdr:row>26</xdr:row>
      <xdr:rowOff>61851</xdr:rowOff>
    </xdr:from>
    <xdr:to>
      <xdr:col>5</xdr:col>
      <xdr:colOff>333993</xdr:colOff>
      <xdr:row>26</xdr:row>
      <xdr:rowOff>235032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145973" y="9277598"/>
          <a:ext cx="272143" cy="1731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142256</xdr:colOff>
      <xdr:row>26</xdr:row>
      <xdr:rowOff>49481</xdr:rowOff>
    </xdr:from>
    <xdr:to>
      <xdr:col>24</xdr:col>
      <xdr:colOff>451511</xdr:colOff>
      <xdr:row>26</xdr:row>
      <xdr:rowOff>247403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259C984E-2071-4277-A396-B6AD1EA396E1}"/>
            </a:ext>
          </a:extLst>
        </xdr:cNvPr>
        <xdr:cNvSpPr/>
      </xdr:nvSpPr>
      <xdr:spPr>
        <a:xfrm>
          <a:off x="21559899" y="9275124"/>
          <a:ext cx="309255" cy="19792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view="pageBreakPreview" zoomScale="80" zoomScaleNormal="366" zoomScaleSheetLayoutView="80" workbookViewId="0">
      <selection activeCell="A5" sqref="A5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8" t="s">
        <v>27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0" s="56" customFormat="1" ht="28.5">
      <c r="A2" s="220" t="s">
        <v>79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40" s="56" customFormat="1" ht="28.5">
      <c r="A3" s="220" t="s">
        <v>77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40" s="56" customFormat="1" ht="28.5">
      <c r="A4" s="222" t="s">
        <v>97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24" t="s">
        <v>32</v>
      </c>
      <c r="G5" s="225"/>
      <c r="H5" s="226" t="s">
        <v>33</v>
      </c>
      <c r="I5" s="227"/>
      <c r="J5" s="58" t="s">
        <v>37</v>
      </c>
      <c r="K5" s="228" t="s">
        <v>42</v>
      </c>
      <c r="L5" s="229"/>
    </row>
    <row r="6" spans="1:140" s="188" customFormat="1" ht="105">
      <c r="A6" s="117">
        <v>1</v>
      </c>
      <c r="B6" s="184" t="s">
        <v>49</v>
      </c>
      <c r="C6" s="185">
        <f>180500000/1000000</f>
        <v>180.5</v>
      </c>
      <c r="D6" s="185">
        <f>188997000/1000000</f>
        <v>188.99700000000001</v>
      </c>
      <c r="E6" s="117" t="s">
        <v>50</v>
      </c>
      <c r="F6" s="186" t="s">
        <v>51</v>
      </c>
      <c r="G6" s="185">
        <f>172000000/1000000</f>
        <v>172</v>
      </c>
      <c r="H6" s="186" t="s">
        <v>52</v>
      </c>
      <c r="I6" s="185">
        <f>172000000/1000000</f>
        <v>172</v>
      </c>
      <c r="J6" s="18" t="s">
        <v>53</v>
      </c>
      <c r="K6" s="117" t="s">
        <v>81</v>
      </c>
      <c r="L6" s="187">
        <v>243322</v>
      </c>
    </row>
    <row r="7" spans="1:140" s="188" customFormat="1" ht="105">
      <c r="A7" s="117">
        <v>2</v>
      </c>
      <c r="B7" s="184" t="s">
        <v>54</v>
      </c>
      <c r="C7" s="189">
        <f>273500/1000000</f>
        <v>0.27350000000000002</v>
      </c>
      <c r="D7" s="189">
        <f>273500/1000000</f>
        <v>0.27350000000000002</v>
      </c>
      <c r="E7" s="18" t="s">
        <v>4</v>
      </c>
      <c r="F7" s="18" t="s">
        <v>80</v>
      </c>
      <c r="G7" s="189">
        <f>271617.36/1000000</f>
        <v>0.27161735999999997</v>
      </c>
      <c r="H7" s="24" t="s">
        <v>80</v>
      </c>
      <c r="I7" s="189">
        <f>271617.36/1000000</f>
        <v>0.27161735999999997</v>
      </c>
      <c r="J7" s="18" t="s">
        <v>53</v>
      </c>
      <c r="K7" s="207" t="s">
        <v>86</v>
      </c>
      <c r="L7" s="187">
        <v>24606</v>
      </c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5"/>
      <c r="B14" s="176"/>
      <c r="C14" s="177"/>
      <c r="D14" s="176"/>
      <c r="E14" s="178"/>
      <c r="F14" s="179"/>
      <c r="G14" s="180"/>
      <c r="H14" s="181"/>
      <c r="I14" s="182"/>
      <c r="J14" s="179"/>
      <c r="K14" s="178"/>
      <c r="L14" s="183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"/>
  <sheetViews>
    <sheetView tabSelected="1" topLeftCell="R10" zoomScale="70" zoomScaleNormal="70" workbookViewId="0">
      <selection activeCell="AD30" sqref="AD30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30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</row>
    <row r="2" spans="1:28" ht="66" customHeight="1" thickBot="1">
      <c r="A2" s="231" t="s">
        <v>98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3"/>
    </row>
    <row r="3" spans="1:28" ht="26.25" customHeight="1">
      <c r="A3" s="234" t="s">
        <v>0</v>
      </c>
      <c r="B3" s="237" t="s">
        <v>1</v>
      </c>
      <c r="C3" s="237" t="s">
        <v>15</v>
      </c>
      <c r="D3" s="240" t="s">
        <v>2</v>
      </c>
      <c r="E3" s="243" t="s">
        <v>3</v>
      </c>
      <c r="F3" s="243" t="s">
        <v>4</v>
      </c>
      <c r="G3" s="243" t="s">
        <v>5</v>
      </c>
      <c r="H3" s="246" t="s">
        <v>6</v>
      </c>
      <c r="I3" s="251" t="s">
        <v>7</v>
      </c>
      <c r="J3" s="252"/>
      <c r="K3" s="252"/>
      <c r="L3" s="252"/>
      <c r="M3" s="252"/>
      <c r="N3" s="252"/>
      <c r="O3" s="252"/>
      <c r="P3" s="253"/>
      <c r="Q3" s="254" t="s">
        <v>8</v>
      </c>
      <c r="R3" s="255"/>
      <c r="S3" s="255"/>
      <c r="T3" s="256"/>
      <c r="U3" s="256"/>
      <c r="V3" s="257"/>
      <c r="W3" s="258" t="s">
        <v>10</v>
      </c>
      <c r="X3" s="259"/>
      <c r="Y3" s="259"/>
      <c r="Z3" s="259"/>
      <c r="AA3" s="260"/>
    </row>
    <row r="4" spans="1:28" s="3" customFormat="1" ht="24" customHeight="1">
      <c r="A4" s="235"/>
      <c r="B4" s="238"/>
      <c r="C4" s="238"/>
      <c r="D4" s="241"/>
      <c r="E4" s="244"/>
      <c r="F4" s="244"/>
      <c r="G4" s="244"/>
      <c r="H4" s="247"/>
      <c r="I4" s="261" t="s">
        <v>16</v>
      </c>
      <c r="J4" s="262" t="s">
        <v>17</v>
      </c>
      <c r="K4" s="262" t="s">
        <v>11</v>
      </c>
      <c r="L4" s="262" t="s">
        <v>12</v>
      </c>
      <c r="M4" s="262" t="s">
        <v>13</v>
      </c>
      <c r="N4" s="262" t="s">
        <v>43</v>
      </c>
      <c r="O4" s="262" t="s">
        <v>47</v>
      </c>
      <c r="P4" s="265" t="s">
        <v>14</v>
      </c>
      <c r="Q4" s="261" t="s">
        <v>25</v>
      </c>
      <c r="R4" s="268" t="s">
        <v>46</v>
      </c>
      <c r="S4" s="262" t="s">
        <v>45</v>
      </c>
      <c r="T4" s="262" t="s">
        <v>18</v>
      </c>
      <c r="U4" s="262" t="s">
        <v>48</v>
      </c>
      <c r="V4" s="265" t="s">
        <v>19</v>
      </c>
      <c r="W4" s="261" t="s">
        <v>20</v>
      </c>
      <c r="X4" s="263" t="s">
        <v>9</v>
      </c>
      <c r="Y4" s="264"/>
      <c r="Z4" s="249" t="s">
        <v>34</v>
      </c>
      <c r="AA4" s="250"/>
    </row>
    <row r="5" spans="1:28" s="3" customFormat="1" ht="168.75" thickBot="1">
      <c r="A5" s="236"/>
      <c r="B5" s="239"/>
      <c r="C5" s="239"/>
      <c r="D5" s="242"/>
      <c r="E5" s="245"/>
      <c r="F5" s="245"/>
      <c r="G5" s="245"/>
      <c r="H5" s="248"/>
      <c r="I5" s="236"/>
      <c r="J5" s="239"/>
      <c r="K5" s="239"/>
      <c r="L5" s="239"/>
      <c r="M5" s="239"/>
      <c r="N5" s="239"/>
      <c r="O5" s="239"/>
      <c r="P5" s="266"/>
      <c r="Q5" s="267"/>
      <c r="R5" s="269"/>
      <c r="S5" s="239"/>
      <c r="T5" s="239"/>
      <c r="U5" s="239"/>
      <c r="V5" s="266"/>
      <c r="W5" s="267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6">
        <v>1</v>
      </c>
      <c r="B6" s="197" t="s">
        <v>55</v>
      </c>
      <c r="C6" s="198">
        <f>180500000/1000000</f>
        <v>180.5</v>
      </c>
      <c r="D6" s="165"/>
      <c r="E6" s="190"/>
      <c r="F6" s="166"/>
      <c r="G6" s="166"/>
      <c r="H6" s="167"/>
      <c r="I6" s="201" t="s">
        <v>75</v>
      </c>
      <c r="J6" s="198">
        <f>188997000/1000000</f>
        <v>188.99700000000001</v>
      </c>
      <c r="K6" s="168">
        <v>243171</v>
      </c>
      <c r="L6" s="168">
        <v>243187</v>
      </c>
      <c r="M6" s="168">
        <v>243224</v>
      </c>
      <c r="N6" s="194" t="s">
        <v>57</v>
      </c>
      <c r="O6" s="168">
        <v>243322</v>
      </c>
      <c r="P6" s="169">
        <v>243930</v>
      </c>
      <c r="Q6" s="170" t="s">
        <v>60</v>
      </c>
      <c r="R6" s="171" t="s">
        <v>95</v>
      </c>
      <c r="S6" s="172">
        <v>65107064751</v>
      </c>
      <c r="T6" s="173">
        <f>172000000/1000000</f>
        <v>172</v>
      </c>
      <c r="U6" s="193"/>
      <c r="V6" s="174"/>
      <c r="W6" s="212" t="s">
        <v>65</v>
      </c>
      <c r="X6" s="213"/>
      <c r="Y6" s="214"/>
      <c r="Z6" s="215">
        <f>1720000/1000000</f>
        <v>1.72</v>
      </c>
      <c r="AA6" s="216" t="s">
        <v>64</v>
      </c>
    </row>
    <row r="7" spans="1:28" s="3" customFormat="1">
      <c r="A7" s="75"/>
      <c r="B7" s="52" t="s">
        <v>56</v>
      </c>
      <c r="C7" s="76"/>
      <c r="D7" s="77"/>
      <c r="E7" s="53"/>
      <c r="F7" s="53"/>
      <c r="G7" s="53"/>
      <c r="H7" s="83"/>
      <c r="I7" s="202"/>
      <c r="J7" s="84"/>
      <c r="K7" s="79"/>
      <c r="L7" s="79"/>
      <c r="M7" s="79"/>
      <c r="N7" s="191" t="s">
        <v>58</v>
      </c>
      <c r="O7" s="79"/>
      <c r="P7" s="85"/>
      <c r="Q7" s="91" t="s">
        <v>61</v>
      </c>
      <c r="R7" s="205"/>
      <c r="S7" s="206"/>
      <c r="T7" s="86"/>
      <c r="U7" s="78"/>
      <c r="V7" s="87"/>
      <c r="W7" s="88" t="s">
        <v>63</v>
      </c>
      <c r="X7" s="89"/>
      <c r="Y7" s="80"/>
      <c r="Z7" s="195">
        <f>2580000/1000000</f>
        <v>2.58</v>
      </c>
      <c r="AA7" s="200" t="s">
        <v>66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2"/>
      <c r="J8" s="84"/>
      <c r="K8" s="79"/>
      <c r="L8" s="79"/>
      <c r="M8" s="79"/>
      <c r="N8" s="192" t="s">
        <v>59</v>
      </c>
      <c r="O8" s="79"/>
      <c r="P8" s="85"/>
      <c r="Q8" s="91" t="s">
        <v>62</v>
      </c>
      <c r="R8" s="205"/>
      <c r="S8" s="206"/>
      <c r="T8" s="86"/>
      <c r="U8" s="78"/>
      <c r="V8" s="87"/>
      <c r="W8" s="88"/>
      <c r="X8" s="89"/>
      <c r="Y8" s="80"/>
      <c r="Z8" s="195">
        <f>1720000/1000000</f>
        <v>1.72</v>
      </c>
      <c r="AA8" s="200" t="s">
        <v>67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2"/>
      <c r="J9" s="84"/>
      <c r="K9" s="79"/>
      <c r="L9" s="79"/>
      <c r="M9" s="79"/>
      <c r="N9" s="84"/>
      <c r="O9" s="79"/>
      <c r="P9" s="85"/>
      <c r="Q9" s="91"/>
      <c r="R9" s="205"/>
      <c r="S9" s="206"/>
      <c r="T9" s="86"/>
      <c r="U9" s="78"/>
      <c r="V9" s="87"/>
      <c r="W9" s="88"/>
      <c r="X9" s="89"/>
      <c r="Y9" s="80"/>
      <c r="Z9" s="195">
        <f>4300000/1000000</f>
        <v>4.3</v>
      </c>
      <c r="AA9" s="200" t="s">
        <v>68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2"/>
      <c r="J10" s="84"/>
      <c r="K10" s="79"/>
      <c r="L10" s="79"/>
      <c r="M10" s="79"/>
      <c r="N10" s="84"/>
      <c r="O10" s="79"/>
      <c r="P10" s="85"/>
      <c r="Q10" s="91"/>
      <c r="R10" s="205"/>
      <c r="S10" s="206"/>
      <c r="T10" s="86"/>
      <c r="U10" s="78"/>
      <c r="V10" s="87"/>
      <c r="W10" s="88"/>
      <c r="X10" s="89"/>
      <c r="Y10" s="80"/>
      <c r="Z10" s="195">
        <f>8600000/1000000</f>
        <v>8.6</v>
      </c>
      <c r="AA10" s="200" t="s">
        <v>69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2"/>
      <c r="J11" s="84"/>
      <c r="K11" s="79"/>
      <c r="L11" s="79"/>
      <c r="M11" s="79"/>
      <c r="N11" s="84"/>
      <c r="O11" s="79"/>
      <c r="P11" s="85"/>
      <c r="Q11" s="91"/>
      <c r="R11" s="205"/>
      <c r="S11" s="206"/>
      <c r="T11" s="86"/>
      <c r="U11" s="78"/>
      <c r="V11" s="87"/>
      <c r="W11" s="88"/>
      <c r="X11" s="89"/>
      <c r="Y11" s="80"/>
      <c r="Z11" s="195">
        <f>8600000/1000000</f>
        <v>8.6</v>
      </c>
      <c r="AA11" s="200" t="s">
        <v>70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2"/>
      <c r="J12" s="84"/>
      <c r="K12" s="79"/>
      <c r="L12" s="79"/>
      <c r="M12" s="79"/>
      <c r="N12" s="84"/>
      <c r="O12" s="79"/>
      <c r="P12" s="85"/>
      <c r="Q12" s="91"/>
      <c r="R12" s="205"/>
      <c r="S12" s="206"/>
      <c r="T12" s="86"/>
      <c r="U12" s="78"/>
      <c r="V12" s="87"/>
      <c r="W12" s="88"/>
      <c r="X12" s="89"/>
      <c r="Y12" s="80"/>
      <c r="Z12" s="195">
        <f>2262500/1000000</f>
        <v>2.2625000000000002</v>
      </c>
      <c r="AA12" s="200" t="s">
        <v>71</v>
      </c>
      <c r="AB12" s="3" t="s">
        <v>82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2"/>
      <c r="J13" s="84"/>
      <c r="K13" s="79"/>
      <c r="L13" s="79"/>
      <c r="M13" s="79"/>
      <c r="N13" s="84"/>
      <c r="O13" s="79"/>
      <c r="P13" s="85"/>
      <c r="Q13" s="91"/>
      <c r="R13" s="205"/>
      <c r="S13" s="206"/>
      <c r="T13" s="86"/>
      <c r="U13" s="78"/>
      <c r="V13" s="87"/>
      <c r="W13" s="88"/>
      <c r="X13" s="89"/>
      <c r="Y13" s="80"/>
      <c r="Z13" s="195">
        <f>6337500/1000000</f>
        <v>6.3375000000000004</v>
      </c>
      <c r="AA13" s="200" t="s">
        <v>71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2"/>
      <c r="J14" s="84"/>
      <c r="K14" s="79"/>
      <c r="L14" s="79"/>
      <c r="M14" s="79"/>
      <c r="N14" s="84"/>
      <c r="O14" s="79"/>
      <c r="P14" s="85"/>
      <c r="Q14" s="91"/>
      <c r="R14" s="205"/>
      <c r="S14" s="206"/>
      <c r="T14" s="86"/>
      <c r="U14" s="78"/>
      <c r="V14" s="87"/>
      <c r="W14" s="88"/>
      <c r="X14" s="89"/>
      <c r="Y14" s="80"/>
      <c r="Z14" s="195">
        <f>6880000/1000000</f>
        <v>6.88</v>
      </c>
      <c r="AA14" s="200" t="s">
        <v>72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2"/>
      <c r="J15" s="84"/>
      <c r="K15" s="79"/>
      <c r="L15" s="79"/>
      <c r="M15" s="79"/>
      <c r="N15" s="84"/>
      <c r="O15" s="79"/>
      <c r="P15" s="85"/>
      <c r="Q15" s="91"/>
      <c r="R15" s="205"/>
      <c r="S15" s="206"/>
      <c r="T15" s="86"/>
      <c r="U15" s="78"/>
      <c r="V15" s="87"/>
      <c r="W15" s="88"/>
      <c r="X15" s="89"/>
      <c r="Y15" s="80"/>
      <c r="Z15" s="195">
        <f>5160000/1000000</f>
        <v>5.16</v>
      </c>
      <c r="AA15" s="200" t="s">
        <v>73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2"/>
      <c r="J16" s="84"/>
      <c r="K16" s="79"/>
      <c r="L16" s="79"/>
      <c r="M16" s="79"/>
      <c r="N16" s="84"/>
      <c r="O16" s="79"/>
      <c r="P16" s="85"/>
      <c r="Q16" s="91"/>
      <c r="R16" s="205"/>
      <c r="S16" s="206"/>
      <c r="T16" s="86"/>
      <c r="U16" s="78"/>
      <c r="V16" s="87"/>
      <c r="W16" s="88"/>
      <c r="X16" s="89"/>
      <c r="Y16" s="80"/>
      <c r="Z16" s="195">
        <f>8600000/1000000</f>
        <v>8.6</v>
      </c>
      <c r="AA16" s="200" t="s">
        <v>74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2"/>
      <c r="J17" s="84"/>
      <c r="K17" s="79"/>
      <c r="L17" s="79"/>
      <c r="M17" s="79"/>
      <c r="N17" s="84"/>
      <c r="O17" s="79"/>
      <c r="P17" s="85"/>
      <c r="Q17" s="91"/>
      <c r="R17" s="205"/>
      <c r="S17" s="206"/>
      <c r="T17" s="86"/>
      <c r="U17" s="78"/>
      <c r="V17" s="87"/>
      <c r="W17" s="88"/>
      <c r="X17" s="89"/>
      <c r="Y17" s="80"/>
      <c r="Z17" s="195">
        <f>2805000/1000000</f>
        <v>2.8050000000000002</v>
      </c>
      <c r="AA17" s="200" t="s">
        <v>78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2"/>
      <c r="J18" s="84"/>
      <c r="K18" s="79"/>
      <c r="L18" s="79"/>
      <c r="M18" s="79"/>
      <c r="N18" s="84"/>
      <c r="O18" s="79"/>
      <c r="P18" s="85"/>
      <c r="Q18" s="91"/>
      <c r="R18" s="205"/>
      <c r="S18" s="206"/>
      <c r="T18" s="86"/>
      <c r="U18" s="78"/>
      <c r="V18" s="87"/>
      <c r="W18" s="88"/>
      <c r="X18" s="89"/>
      <c r="Y18" s="80"/>
      <c r="Z18" s="195">
        <f>5795000/1000000</f>
        <v>5.7949999999999999</v>
      </c>
      <c r="AA18" s="200" t="s">
        <v>78</v>
      </c>
      <c r="AB18" s="3" t="s">
        <v>100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2"/>
      <c r="J19" s="84"/>
      <c r="K19" s="79"/>
      <c r="L19" s="79"/>
      <c r="M19" s="79"/>
      <c r="N19" s="84"/>
      <c r="O19" s="79"/>
      <c r="P19" s="85"/>
      <c r="Q19" s="91"/>
      <c r="R19" s="205"/>
      <c r="S19" s="206"/>
      <c r="T19" s="86"/>
      <c r="U19" s="78"/>
      <c r="V19" s="87"/>
      <c r="W19" s="88"/>
      <c r="X19" s="89"/>
      <c r="Y19" s="80"/>
      <c r="Z19" s="195">
        <f>8600000/1000000</f>
        <v>8.6</v>
      </c>
      <c r="AA19" s="200" t="s">
        <v>83</v>
      </c>
      <c r="AB19" s="3" t="s">
        <v>100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2"/>
      <c r="J20" s="84"/>
      <c r="K20" s="79"/>
      <c r="L20" s="79"/>
      <c r="M20" s="79"/>
      <c r="N20" s="84"/>
      <c r="O20" s="79"/>
      <c r="P20" s="85"/>
      <c r="Q20" s="91"/>
      <c r="R20" s="205"/>
      <c r="S20" s="206"/>
      <c r="T20" s="86"/>
      <c r="U20" s="78"/>
      <c r="V20" s="87"/>
      <c r="W20" s="88"/>
      <c r="X20" s="89"/>
      <c r="Y20" s="80"/>
      <c r="Z20" s="195">
        <f>12040000/1000000</f>
        <v>12.04</v>
      </c>
      <c r="AA20" s="200" t="s">
        <v>89</v>
      </c>
      <c r="AB20" s="3" t="s">
        <v>100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2"/>
      <c r="J21" s="84"/>
      <c r="K21" s="79"/>
      <c r="L21" s="79"/>
      <c r="M21" s="79"/>
      <c r="N21" s="84"/>
      <c r="O21" s="79"/>
      <c r="P21" s="85"/>
      <c r="Q21" s="91"/>
      <c r="R21" s="205"/>
      <c r="S21" s="206"/>
      <c r="T21" s="86"/>
      <c r="U21" s="78"/>
      <c r="V21" s="87"/>
      <c r="W21" s="88"/>
      <c r="X21" s="89"/>
      <c r="Y21" s="80"/>
      <c r="Z21" s="195">
        <f>3665000/1000000</f>
        <v>3.665</v>
      </c>
      <c r="AA21" s="200" t="s">
        <v>92</v>
      </c>
      <c r="AB21" s="3" t="s">
        <v>100</v>
      </c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2"/>
      <c r="J22" s="84"/>
      <c r="K22" s="79"/>
      <c r="L22" s="79"/>
      <c r="M22" s="79"/>
      <c r="N22" s="84"/>
      <c r="O22" s="79"/>
      <c r="P22" s="85"/>
      <c r="Q22" s="91"/>
      <c r="R22" s="205"/>
      <c r="S22" s="206"/>
      <c r="T22" s="86"/>
      <c r="U22" s="78"/>
      <c r="V22" s="87"/>
      <c r="W22" s="88"/>
      <c r="X22" s="89"/>
      <c r="Y22" s="80"/>
      <c r="Z22" s="195">
        <f>8375000/1000000</f>
        <v>8.375</v>
      </c>
      <c r="AA22" s="200" t="s">
        <v>92</v>
      </c>
    </row>
    <row r="23" spans="1:28" s="3" customFormat="1" ht="39">
      <c r="A23" s="75"/>
      <c r="B23" s="52"/>
      <c r="C23" s="76"/>
      <c r="D23" s="77"/>
      <c r="E23" s="53"/>
      <c r="F23" s="53"/>
      <c r="G23" s="53"/>
      <c r="H23" s="83"/>
      <c r="I23" s="202"/>
      <c r="J23" s="84"/>
      <c r="K23" s="79"/>
      <c r="L23" s="79"/>
      <c r="M23" s="79"/>
      <c r="N23" s="84"/>
      <c r="O23" s="79"/>
      <c r="P23" s="85"/>
      <c r="Q23" s="91"/>
      <c r="R23" s="205"/>
      <c r="S23" s="206"/>
      <c r="T23" s="86"/>
      <c r="U23" s="78"/>
      <c r="V23" s="87"/>
      <c r="W23" s="88"/>
      <c r="X23" s="89"/>
      <c r="Y23" s="80"/>
      <c r="Z23" s="195">
        <f>21070000/1000000</f>
        <v>21.07</v>
      </c>
      <c r="AA23" s="200" t="s">
        <v>93</v>
      </c>
      <c r="AB23" s="3" t="s">
        <v>100</v>
      </c>
    </row>
    <row r="24" spans="1:28" s="3" customFormat="1" ht="39">
      <c r="A24" s="75"/>
      <c r="B24" s="52"/>
      <c r="C24" s="76"/>
      <c r="D24" s="77"/>
      <c r="E24" s="53"/>
      <c r="F24" s="53"/>
      <c r="G24" s="53"/>
      <c r="H24" s="83"/>
      <c r="I24" s="202"/>
      <c r="J24" s="84"/>
      <c r="K24" s="79"/>
      <c r="L24" s="79"/>
      <c r="M24" s="79"/>
      <c r="N24" s="84"/>
      <c r="O24" s="79"/>
      <c r="P24" s="85"/>
      <c r="Q24" s="91"/>
      <c r="R24" s="205"/>
      <c r="S24" s="206"/>
      <c r="T24" s="86"/>
      <c r="U24" s="78"/>
      <c r="V24" s="87"/>
      <c r="W24" s="88"/>
      <c r="X24" s="89"/>
      <c r="Y24" s="80"/>
      <c r="Z24" s="195">
        <f>3010000/1000000</f>
        <v>3.01</v>
      </c>
      <c r="AA24" s="200" t="s">
        <v>94</v>
      </c>
    </row>
    <row r="25" spans="1:28" s="3" customFormat="1">
      <c r="A25" s="75"/>
      <c r="B25" s="52"/>
      <c r="C25" s="76"/>
      <c r="D25" s="77"/>
      <c r="E25" s="53"/>
      <c r="F25" s="53"/>
      <c r="G25" s="53"/>
      <c r="H25" s="83"/>
      <c r="I25" s="202"/>
      <c r="J25" s="84"/>
      <c r="K25" s="79"/>
      <c r="L25" s="79"/>
      <c r="M25" s="79"/>
      <c r="N25" s="84"/>
      <c r="O25" s="79"/>
      <c r="P25" s="85"/>
      <c r="Q25" s="91"/>
      <c r="R25" s="205"/>
      <c r="S25" s="206"/>
      <c r="T25" s="86"/>
      <c r="U25" s="78"/>
      <c r="V25" s="87"/>
      <c r="W25" s="88"/>
      <c r="X25" s="89"/>
      <c r="Y25" s="80"/>
      <c r="Z25" s="195">
        <f>12040000/1000000</f>
        <v>12.04</v>
      </c>
      <c r="AA25" s="199" t="s">
        <v>99</v>
      </c>
      <c r="AB25" s="3" t="s">
        <v>100</v>
      </c>
    </row>
    <row r="26" spans="1:28" s="3" customFormat="1">
      <c r="A26" s="75"/>
      <c r="B26" s="52"/>
      <c r="C26" s="76"/>
      <c r="D26" s="77"/>
      <c r="E26" s="53"/>
      <c r="F26" s="53"/>
      <c r="G26" s="53"/>
      <c r="H26" s="83"/>
      <c r="I26" s="202"/>
      <c r="J26" s="84"/>
      <c r="K26" s="79"/>
      <c r="L26" s="79"/>
      <c r="M26" s="79"/>
      <c r="N26" s="84"/>
      <c r="O26" s="79"/>
      <c r="P26" s="85"/>
      <c r="Q26" s="91"/>
      <c r="R26" s="205"/>
      <c r="S26" s="206"/>
      <c r="T26" s="86"/>
      <c r="U26" s="78"/>
      <c r="V26" s="87"/>
      <c r="W26" s="88"/>
      <c r="X26" s="89"/>
      <c r="Y26" s="80"/>
      <c r="Z26" s="195"/>
      <c r="AA26" s="199"/>
    </row>
    <row r="27" spans="1:28" s="3" customFormat="1">
      <c r="A27" s="75">
        <v>2</v>
      </c>
      <c r="B27" s="209" t="s">
        <v>54</v>
      </c>
      <c r="C27" s="208">
        <f>273500/1000000</f>
        <v>0.27350000000000002</v>
      </c>
      <c r="D27" s="77"/>
      <c r="E27" s="53"/>
      <c r="F27" s="53"/>
      <c r="G27" s="53"/>
      <c r="H27" s="83"/>
      <c r="I27" s="202" t="s">
        <v>76</v>
      </c>
      <c r="J27" s="208">
        <f>274300/1000000</f>
        <v>0.27429999999999999</v>
      </c>
      <c r="K27" s="79">
        <v>243556</v>
      </c>
      <c r="L27" s="79"/>
      <c r="M27" s="79">
        <v>243745</v>
      </c>
      <c r="N27" s="84" t="s">
        <v>84</v>
      </c>
      <c r="O27" s="79">
        <v>243752</v>
      </c>
      <c r="P27" s="85">
        <v>243843</v>
      </c>
      <c r="Q27" s="91" t="s">
        <v>90</v>
      </c>
      <c r="R27" s="205" t="s">
        <v>96</v>
      </c>
      <c r="S27" s="206">
        <v>67019563616</v>
      </c>
      <c r="T27" s="208">
        <f>271617.36/1000000</f>
        <v>0.27161735999999997</v>
      </c>
      <c r="U27" s="211">
        <v>243814</v>
      </c>
      <c r="V27" s="87">
        <v>243815</v>
      </c>
      <c r="W27" s="204" t="s">
        <v>90</v>
      </c>
      <c r="X27" s="210"/>
      <c r="Y27" s="80"/>
      <c r="Z27" s="208">
        <f>271617.36/1000000</f>
        <v>0.27161735999999997</v>
      </c>
      <c r="AA27" s="217">
        <v>243815</v>
      </c>
    </row>
    <row r="28" spans="1:28" s="3" customFormat="1">
      <c r="A28" s="75"/>
      <c r="B28" s="52"/>
      <c r="C28" s="76"/>
      <c r="D28" s="77"/>
      <c r="E28" s="53"/>
      <c r="F28" s="53"/>
      <c r="G28" s="53"/>
      <c r="H28" s="83"/>
      <c r="I28" s="202"/>
      <c r="J28" s="84"/>
      <c r="K28" s="79"/>
      <c r="L28" s="79"/>
      <c r="M28" s="79"/>
      <c r="N28" s="191" t="s">
        <v>58</v>
      </c>
      <c r="O28" s="79"/>
      <c r="P28" s="85"/>
      <c r="Q28" s="91" t="s">
        <v>91</v>
      </c>
      <c r="R28" s="122"/>
      <c r="S28" s="91"/>
      <c r="T28" s="86"/>
      <c r="U28" s="78"/>
      <c r="V28" s="87"/>
      <c r="W28" s="88" t="s">
        <v>91</v>
      </c>
      <c r="X28" s="89"/>
      <c r="Y28" s="80"/>
      <c r="Z28" s="195"/>
      <c r="AA28" s="199"/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2"/>
      <c r="J29" s="84"/>
      <c r="K29" s="79"/>
      <c r="L29" s="79"/>
      <c r="M29" s="79"/>
      <c r="N29" s="192" t="s">
        <v>85</v>
      </c>
      <c r="O29" s="79"/>
      <c r="P29" s="85"/>
      <c r="Q29" s="91"/>
      <c r="R29" s="122"/>
      <c r="S29" s="91"/>
      <c r="T29" s="86"/>
      <c r="U29" s="78"/>
      <c r="V29" s="87"/>
      <c r="W29" s="88"/>
      <c r="X29" s="89"/>
      <c r="Y29" s="80"/>
      <c r="Z29" s="195"/>
      <c r="AA29" s="199"/>
    </row>
    <row r="30" spans="1:28" s="3" customFormat="1">
      <c r="A30" s="75"/>
      <c r="B30" s="52"/>
      <c r="C30" s="76"/>
      <c r="D30" s="77"/>
      <c r="E30" s="53"/>
      <c r="F30" s="53"/>
      <c r="G30" s="53"/>
      <c r="H30" s="83"/>
      <c r="I30" s="202"/>
      <c r="J30" s="84"/>
      <c r="K30" s="79"/>
      <c r="L30" s="79"/>
      <c r="M30" s="79"/>
      <c r="N30" s="84"/>
      <c r="O30" s="79"/>
      <c r="P30" s="85"/>
      <c r="Q30" s="91"/>
      <c r="R30" s="122"/>
      <c r="S30" s="91"/>
      <c r="T30" s="86"/>
      <c r="U30" s="78"/>
      <c r="V30" s="87"/>
      <c r="W30" s="88"/>
      <c r="X30" s="89"/>
      <c r="Y30" s="80"/>
      <c r="Z30" s="195"/>
      <c r="AA30" s="199"/>
    </row>
    <row r="31" spans="1:28" s="3" customFormat="1">
      <c r="A31" s="75"/>
      <c r="B31" s="52"/>
      <c r="C31" s="76"/>
      <c r="D31" s="77"/>
      <c r="E31" s="53"/>
      <c r="F31" s="53"/>
      <c r="G31" s="53"/>
      <c r="H31" s="83"/>
      <c r="I31" s="202"/>
      <c r="J31" s="84"/>
      <c r="K31" s="79"/>
      <c r="L31" s="79"/>
      <c r="M31" s="79"/>
      <c r="N31" s="84"/>
      <c r="O31" s="79"/>
      <c r="P31" s="85"/>
      <c r="Q31" s="91"/>
      <c r="R31" s="122"/>
      <c r="S31" s="91"/>
      <c r="T31" s="86"/>
      <c r="U31" s="78"/>
      <c r="V31" s="87"/>
      <c r="W31" s="88"/>
      <c r="X31" s="89"/>
      <c r="Y31" s="80"/>
      <c r="Z31" s="90"/>
      <c r="AA31" s="81"/>
    </row>
    <row r="32" spans="1:28" s="3" customFormat="1">
      <c r="A32" s="75"/>
      <c r="B32" s="52"/>
      <c r="C32" s="76"/>
      <c r="D32" s="77"/>
      <c r="E32" s="53"/>
      <c r="F32" s="53"/>
      <c r="G32" s="53"/>
      <c r="H32" s="83"/>
      <c r="I32" s="202"/>
      <c r="J32" s="84"/>
      <c r="K32" s="79"/>
      <c r="L32" s="79"/>
      <c r="M32" s="79"/>
      <c r="N32" s="84"/>
      <c r="O32" s="79"/>
      <c r="P32" s="85"/>
      <c r="Q32" s="91"/>
      <c r="R32" s="122"/>
      <c r="S32" s="91"/>
      <c r="T32" s="86"/>
      <c r="U32" s="78"/>
      <c r="V32" s="87"/>
      <c r="W32" s="88"/>
      <c r="X32" s="89"/>
      <c r="Y32" s="80"/>
      <c r="Z32" s="90"/>
      <c r="AA32" s="81"/>
    </row>
    <row r="33" spans="1:27" s="3" customFormat="1" ht="21.75" thickBot="1">
      <c r="A33" s="125"/>
      <c r="B33" s="126"/>
      <c r="C33" s="127"/>
      <c r="D33" s="128"/>
      <c r="E33" s="129"/>
      <c r="F33" s="129"/>
      <c r="G33" s="129"/>
      <c r="H33" s="130"/>
      <c r="I33" s="203"/>
      <c r="J33" s="131"/>
      <c r="K33" s="132"/>
      <c r="L33" s="132"/>
      <c r="M33" s="132"/>
      <c r="N33" s="131"/>
      <c r="O33" s="132"/>
      <c r="P33" s="133"/>
      <c r="Q33" s="134"/>
      <c r="R33" s="135"/>
      <c r="S33" s="134"/>
      <c r="T33" s="136"/>
      <c r="U33" s="137"/>
      <c r="V33" s="138"/>
      <c r="W33" s="139"/>
      <c r="X33" s="140"/>
      <c r="Y33" s="141"/>
      <c r="Z33" s="142"/>
      <c r="AA33" s="143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30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</row>
    <row r="2" spans="1:39" ht="66" customHeight="1" thickBot="1">
      <c r="A2" s="231" t="s">
        <v>87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1"/>
    </row>
    <row r="3" spans="1:39" ht="26.25" customHeight="1">
      <c r="A3" s="234" t="s">
        <v>0</v>
      </c>
      <c r="B3" s="237" t="s">
        <v>1</v>
      </c>
      <c r="C3" s="237" t="s">
        <v>15</v>
      </c>
      <c r="D3" s="240" t="s">
        <v>2</v>
      </c>
      <c r="E3" s="243" t="s">
        <v>3</v>
      </c>
      <c r="F3" s="243" t="s">
        <v>4</v>
      </c>
      <c r="G3" s="243" t="s">
        <v>5</v>
      </c>
      <c r="H3" s="246" t="s">
        <v>6</v>
      </c>
      <c r="I3" s="252" t="s">
        <v>7</v>
      </c>
      <c r="J3" s="252"/>
      <c r="K3" s="252"/>
      <c r="L3" s="252"/>
      <c r="M3" s="252"/>
      <c r="N3" s="252"/>
      <c r="O3" s="252"/>
      <c r="P3" s="253"/>
      <c r="Q3" s="252" t="s">
        <v>8</v>
      </c>
      <c r="R3" s="252"/>
      <c r="S3" s="252"/>
      <c r="T3" s="252"/>
      <c r="U3" s="252"/>
      <c r="V3" s="253"/>
      <c r="W3" s="258" t="s">
        <v>10</v>
      </c>
      <c r="X3" s="259"/>
      <c r="Y3" s="259"/>
      <c r="Z3" s="259"/>
      <c r="AA3" s="260"/>
    </row>
    <row r="4" spans="1:39" s="3" customFormat="1" ht="24" customHeight="1">
      <c r="A4" s="235"/>
      <c r="B4" s="238"/>
      <c r="C4" s="238"/>
      <c r="D4" s="241"/>
      <c r="E4" s="244"/>
      <c r="F4" s="244"/>
      <c r="G4" s="244"/>
      <c r="H4" s="247"/>
      <c r="I4" s="272" t="s">
        <v>16</v>
      </c>
      <c r="J4" s="262" t="s">
        <v>17</v>
      </c>
      <c r="K4" s="262" t="s">
        <v>11</v>
      </c>
      <c r="L4" s="262" t="s">
        <v>12</v>
      </c>
      <c r="M4" s="262" t="s">
        <v>13</v>
      </c>
      <c r="N4" s="262" t="s">
        <v>41</v>
      </c>
      <c r="O4" s="262" t="s">
        <v>47</v>
      </c>
      <c r="P4" s="265" t="s">
        <v>14</v>
      </c>
      <c r="Q4" s="272" t="s">
        <v>25</v>
      </c>
      <c r="R4" s="268" t="s">
        <v>46</v>
      </c>
      <c r="S4" s="262" t="s">
        <v>45</v>
      </c>
      <c r="T4" s="262" t="s">
        <v>21</v>
      </c>
      <c r="U4" s="262" t="s">
        <v>22</v>
      </c>
      <c r="V4" s="265" t="s">
        <v>19</v>
      </c>
      <c r="W4" s="272" t="s">
        <v>20</v>
      </c>
      <c r="X4" s="263" t="s">
        <v>9</v>
      </c>
      <c r="Y4" s="264"/>
      <c r="Z4" s="249" t="s">
        <v>34</v>
      </c>
      <c r="AA4" s="250"/>
    </row>
    <row r="5" spans="1:39" s="3" customFormat="1" ht="187.5" customHeight="1" thickBot="1">
      <c r="A5" s="236"/>
      <c r="B5" s="239"/>
      <c r="C5" s="239"/>
      <c r="D5" s="242"/>
      <c r="E5" s="245"/>
      <c r="F5" s="245"/>
      <c r="G5" s="245"/>
      <c r="H5" s="248"/>
      <c r="I5" s="273"/>
      <c r="J5" s="239"/>
      <c r="K5" s="239"/>
      <c r="L5" s="239"/>
      <c r="M5" s="239"/>
      <c r="N5" s="239"/>
      <c r="O5" s="239"/>
      <c r="P5" s="266"/>
      <c r="Q5" s="274"/>
      <c r="R5" s="269"/>
      <c r="S5" s="239"/>
      <c r="T5" s="239"/>
      <c r="U5" s="239"/>
      <c r="V5" s="266"/>
      <c r="W5" s="274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30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</row>
    <row r="2" spans="1:27" ht="93.75" customHeight="1" thickBot="1">
      <c r="A2" s="278" t="s">
        <v>88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80"/>
    </row>
    <row r="3" spans="1:27" ht="26.25" customHeight="1">
      <c r="A3" s="234" t="s">
        <v>0</v>
      </c>
      <c r="B3" s="237" t="s">
        <v>1</v>
      </c>
      <c r="C3" s="237" t="s">
        <v>15</v>
      </c>
      <c r="D3" s="240" t="s">
        <v>2</v>
      </c>
      <c r="E3" s="243" t="s">
        <v>3</v>
      </c>
      <c r="F3" s="243" t="s">
        <v>4</v>
      </c>
      <c r="G3" s="243" t="s">
        <v>5</v>
      </c>
      <c r="H3" s="246" t="s">
        <v>6</v>
      </c>
      <c r="I3" s="251" t="s">
        <v>7</v>
      </c>
      <c r="J3" s="252"/>
      <c r="K3" s="252"/>
      <c r="L3" s="252"/>
      <c r="M3" s="252"/>
      <c r="N3" s="252"/>
      <c r="O3" s="252"/>
      <c r="P3" s="253"/>
      <c r="Q3" s="255" t="s">
        <v>8</v>
      </c>
      <c r="R3" s="255"/>
      <c r="S3" s="255"/>
      <c r="T3" s="256"/>
      <c r="U3" s="256"/>
      <c r="V3" s="275"/>
      <c r="W3" s="258" t="s">
        <v>10</v>
      </c>
      <c r="X3" s="259"/>
      <c r="Y3" s="259"/>
      <c r="Z3" s="259"/>
      <c r="AA3" s="260"/>
    </row>
    <row r="4" spans="1:27" s="3" customFormat="1" ht="24" customHeight="1">
      <c r="A4" s="235"/>
      <c r="B4" s="238"/>
      <c r="C4" s="238"/>
      <c r="D4" s="241"/>
      <c r="E4" s="244"/>
      <c r="F4" s="244"/>
      <c r="G4" s="244"/>
      <c r="H4" s="247"/>
      <c r="I4" s="261" t="s">
        <v>16</v>
      </c>
      <c r="J4" s="262" t="s">
        <v>17</v>
      </c>
      <c r="K4" s="262" t="s">
        <v>11</v>
      </c>
      <c r="L4" s="262" t="s">
        <v>12</v>
      </c>
      <c r="M4" s="262" t="s">
        <v>13</v>
      </c>
      <c r="N4" s="262" t="s">
        <v>41</v>
      </c>
      <c r="O4" s="262" t="s">
        <v>47</v>
      </c>
      <c r="P4" s="265" t="s">
        <v>14</v>
      </c>
      <c r="Q4" s="272" t="s">
        <v>24</v>
      </c>
      <c r="R4" s="268" t="s">
        <v>46</v>
      </c>
      <c r="S4" s="262" t="s">
        <v>45</v>
      </c>
      <c r="T4" s="262" t="s">
        <v>18</v>
      </c>
      <c r="U4" s="262" t="s">
        <v>48</v>
      </c>
      <c r="V4" s="276" t="s">
        <v>19</v>
      </c>
      <c r="W4" s="261" t="s">
        <v>20</v>
      </c>
      <c r="X4" s="263" t="s">
        <v>9</v>
      </c>
      <c r="Y4" s="264"/>
      <c r="Z4" s="249" t="s">
        <v>34</v>
      </c>
      <c r="AA4" s="250"/>
    </row>
    <row r="5" spans="1:27" s="3" customFormat="1" ht="210.75" thickBot="1">
      <c r="A5" s="236"/>
      <c r="B5" s="239"/>
      <c r="C5" s="239"/>
      <c r="D5" s="242"/>
      <c r="E5" s="245"/>
      <c r="F5" s="245"/>
      <c r="G5" s="245"/>
      <c r="H5" s="248"/>
      <c r="I5" s="236"/>
      <c r="J5" s="239"/>
      <c r="K5" s="239"/>
      <c r="L5" s="239"/>
      <c r="M5" s="239"/>
      <c r="N5" s="239"/>
      <c r="O5" s="239"/>
      <c r="P5" s="266"/>
      <c r="Q5" s="274"/>
      <c r="R5" s="269"/>
      <c r="S5" s="239"/>
      <c r="T5" s="239"/>
      <c r="U5" s="239"/>
      <c r="V5" s="277"/>
      <c r="W5" s="267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ARUNRUT SUBESING</cp:lastModifiedBy>
  <cp:lastPrinted>2024-04-03T06:57:25Z</cp:lastPrinted>
  <dcterms:created xsi:type="dcterms:W3CDTF">2018-10-03T07:36:52Z</dcterms:created>
  <dcterms:modified xsi:type="dcterms:W3CDTF">2024-09-30T05:42:19Z</dcterms:modified>
</cp:coreProperties>
</file>